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finers Report\Report\2026\"/>
    </mc:Choice>
  </mc:AlternateContent>
  <xr:revisionPtr revIDLastSave="0" documentId="13_ncr:1_{5F9629AA-B0A6-4E3F-9CB1-AC4C070D6F81}" xr6:coauthVersionLast="47" xr6:coauthVersionMax="47" xr10:uidLastSave="{00000000-0000-0000-0000-000000000000}"/>
  <bookViews>
    <workbookView xWindow="2505" yWindow="2505" windowWidth="21600" windowHeight="11385" xr2:uid="{00000000-000D-0000-FFFF-FFFF00000000}"/>
  </bookViews>
  <sheets>
    <sheet name="Data" sheetId="1" r:id="rId1"/>
    <sheet name="2025 Refiner's Annual Report" sheetId="3" r:id="rId2"/>
    <sheet name="Summary" sheetId="4" r:id="rId3"/>
  </sheets>
  <definedNames>
    <definedName name="_xlnm.Print_Area" localSheetId="1">'2025 Refiner''s Annual Report'!$A$1:$G$59</definedName>
    <definedName name="_xlnm.Print_Area" localSheetId="0">Data!$AM$1:$AT$84</definedName>
    <definedName name="_xlnm.Print_Titles" localSheetId="0">Data!$A:$A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9" i="1" l="1"/>
  <c r="F27" i="1"/>
  <c r="X27" i="1"/>
  <c r="O27" i="1"/>
  <c r="S19" i="1"/>
  <c r="P19" i="1"/>
  <c r="O18" i="1"/>
  <c r="P14" i="1"/>
  <c r="O14" i="1"/>
  <c r="AK14" i="1"/>
  <c r="I46" i="1"/>
  <c r="I27" i="1"/>
  <c r="AK79" i="1"/>
  <c r="AJ79" i="1"/>
  <c r="AH79" i="1"/>
  <c r="AG79" i="1"/>
  <c r="AE79" i="1"/>
  <c r="AD79" i="1"/>
  <c r="AB79" i="1"/>
  <c r="AA79" i="1"/>
  <c r="Y79" i="1"/>
  <c r="X79" i="1"/>
  <c r="V79" i="1"/>
  <c r="U79" i="1"/>
  <c r="S79" i="1"/>
  <c r="R79" i="1"/>
  <c r="G79" i="1"/>
  <c r="F79" i="1"/>
  <c r="I63" i="1"/>
  <c r="F46" i="1"/>
  <c r="C63" i="1"/>
  <c r="F63" i="1"/>
  <c r="U27" i="1"/>
  <c r="R27" i="1"/>
  <c r="L27" i="1"/>
  <c r="C27" i="1"/>
  <c r="M29" i="1"/>
  <c r="L14" i="1"/>
  <c r="C14" i="1"/>
  <c r="P79" i="1"/>
  <c r="O79" i="1"/>
  <c r="M79" i="1"/>
  <c r="L79" i="1"/>
  <c r="J79" i="1"/>
  <c r="I79" i="1"/>
  <c r="AJ73" i="1"/>
  <c r="AG73" i="1"/>
  <c r="AD73" i="1"/>
  <c r="AA73" i="1"/>
  <c r="X73" i="1"/>
  <c r="U73" i="1"/>
  <c r="R73" i="1"/>
  <c r="O73" i="1"/>
  <c r="L73" i="1"/>
  <c r="I73" i="1"/>
  <c r="O63" i="1"/>
  <c r="L63" i="1"/>
  <c r="O46" i="1"/>
  <c r="L46" i="1"/>
  <c r="P54" i="1"/>
  <c r="O54" i="1"/>
  <c r="M54" i="1"/>
  <c r="L54" i="1"/>
  <c r="J54" i="1"/>
  <c r="I54" i="1"/>
  <c r="G54" i="1"/>
  <c r="F54" i="1"/>
  <c r="D54" i="1"/>
  <c r="C54" i="1"/>
  <c r="AK29" i="1"/>
  <c r="AJ29" i="1"/>
  <c r="AJ27" i="1"/>
  <c r="AH29" i="1"/>
  <c r="AG29" i="1"/>
  <c r="AG27" i="1"/>
  <c r="AE29" i="1"/>
  <c r="AD29" i="1"/>
  <c r="AD27" i="1"/>
  <c r="AB29" i="1"/>
  <c r="AA29" i="1"/>
  <c r="AA27" i="1"/>
  <c r="Y29" i="1"/>
  <c r="X29" i="1"/>
  <c r="V29" i="1"/>
  <c r="U29" i="1"/>
  <c r="I64" i="1" l="1"/>
  <c r="L83" i="1"/>
  <c r="I83" i="1"/>
  <c r="F83" i="1"/>
  <c r="AJ83" i="1"/>
  <c r="AG83" i="1"/>
  <c r="AD83" i="1"/>
  <c r="AA83" i="1"/>
  <c r="X83" i="1"/>
  <c r="U83" i="1"/>
  <c r="R83" i="1"/>
  <c r="O64" i="1"/>
  <c r="L64" i="1"/>
  <c r="F64" i="1"/>
  <c r="AJ33" i="1"/>
  <c r="AG33" i="1"/>
  <c r="AD33" i="1"/>
  <c r="AA33" i="1"/>
  <c r="X33" i="1"/>
  <c r="U33" i="1"/>
  <c r="O83" i="1"/>
  <c r="S29" i="1"/>
  <c r="P29" i="1"/>
  <c r="R29" i="1"/>
  <c r="O29" i="1"/>
  <c r="L29" i="1"/>
  <c r="L33" i="1" s="1"/>
  <c r="J29" i="1"/>
  <c r="I29" i="1"/>
  <c r="C29" i="1"/>
  <c r="R33" i="1" l="1"/>
  <c r="S34" i="1" s="1"/>
  <c r="O33" i="1"/>
  <c r="I33" i="1"/>
  <c r="AJ14" i="1"/>
  <c r="AH14" i="1"/>
  <c r="AG14" i="1"/>
  <c r="AE14" i="1"/>
  <c r="AD14" i="1"/>
  <c r="AB14" i="1"/>
  <c r="AA14" i="1"/>
  <c r="Y14" i="1"/>
  <c r="X14" i="1"/>
  <c r="V14" i="1"/>
  <c r="U14" i="1"/>
  <c r="R14" i="1"/>
  <c r="S14" i="1"/>
  <c r="M14" i="1"/>
  <c r="I14" i="1"/>
  <c r="G29" i="1"/>
  <c r="F33" i="1" s="1"/>
  <c r="J14" i="1"/>
  <c r="J19" i="1"/>
  <c r="G14" i="1"/>
  <c r="F14" i="1"/>
  <c r="D14" i="1"/>
  <c r="C18" i="1" s="1"/>
  <c r="D79" i="1"/>
  <c r="C79" i="1"/>
  <c r="D29" i="1"/>
  <c r="C33" i="1" s="1"/>
  <c r="AD18" i="1" l="1"/>
  <c r="C83" i="1"/>
  <c r="D84" i="1" s="1"/>
  <c r="AJ18" i="1"/>
  <c r="F18" i="1"/>
  <c r="G19" i="1" s="1"/>
  <c r="AI18" i="1"/>
  <c r="AG18" i="1"/>
  <c r="AA18" i="1"/>
  <c r="X18" i="1"/>
  <c r="U18" i="1"/>
  <c r="R18" i="1"/>
  <c r="L18" i="1"/>
  <c r="I18" i="1"/>
  <c r="AQ16" i="1" l="1"/>
  <c r="AM11" i="1"/>
  <c r="AL11" i="1"/>
  <c r="U46" i="1"/>
  <c r="R46" i="1"/>
  <c r="F44" i="3" l="1"/>
  <c r="F41" i="3" l="1"/>
  <c r="F42" i="3"/>
  <c r="C38" i="4" l="1"/>
  <c r="AQ39" i="1" l="1"/>
  <c r="C27" i="4" s="1"/>
  <c r="AJ63" i="1" l="1"/>
  <c r="AM25" i="1"/>
  <c r="AM26" i="1"/>
  <c r="AM28" i="1"/>
  <c r="AM12" i="1"/>
  <c r="AQ12" i="1" s="1"/>
  <c r="C6" i="4" s="1"/>
  <c r="AM13" i="1"/>
  <c r="AL12" i="1"/>
  <c r="AL13" i="1"/>
  <c r="AQ13" i="1" s="1"/>
  <c r="C7" i="4" s="1"/>
  <c r="AQ11" i="1"/>
  <c r="C5" i="4" s="1"/>
  <c r="AL26" i="1"/>
  <c r="AQ26" i="1" s="1"/>
  <c r="C17" i="4" s="1"/>
  <c r="AL28" i="1"/>
  <c r="AQ27" i="1" s="1"/>
  <c r="C18" i="4" s="1"/>
  <c r="AL25" i="1"/>
  <c r="AQ25" i="1" s="1"/>
  <c r="AM76" i="1"/>
  <c r="AM77" i="1"/>
  <c r="AM78" i="1"/>
  <c r="AL76" i="1"/>
  <c r="AL77" i="1"/>
  <c r="AL78" i="1"/>
  <c r="AM75" i="1"/>
  <c r="AL75" i="1"/>
  <c r="AM49" i="1"/>
  <c r="AM50" i="1"/>
  <c r="AM51" i="1"/>
  <c r="AM52" i="1"/>
  <c r="AM53" i="1"/>
  <c r="AL49" i="1"/>
  <c r="AL50" i="1"/>
  <c r="AL51" i="1"/>
  <c r="AL52" i="1"/>
  <c r="AL53" i="1"/>
  <c r="AM48" i="1"/>
  <c r="AL48" i="1"/>
  <c r="C16" i="4" l="1"/>
  <c r="AT40" i="1"/>
  <c r="F28" i="4" s="1"/>
  <c r="AQ41" i="1"/>
  <c r="C29" i="4" s="1"/>
  <c r="AQ40" i="1"/>
  <c r="C28" i="4" s="1"/>
  <c r="G65" i="1" l="1"/>
  <c r="D12" i="3"/>
  <c r="AA46" i="1" l="1"/>
  <c r="U54" i="1" l="1"/>
  <c r="AQ71" i="1" l="1"/>
  <c r="AQ72" i="1"/>
  <c r="AQ74" i="1"/>
  <c r="P84" i="1"/>
  <c r="AQ75" i="1"/>
  <c r="C43" i="4" s="1"/>
  <c r="C46" i="1"/>
  <c r="C11" i="3"/>
  <c r="S54" i="1"/>
  <c r="V54" i="1"/>
  <c r="Y54" i="1"/>
  <c r="AB54" i="1"/>
  <c r="AE54" i="1"/>
  <c r="AH54" i="1"/>
  <c r="AK54" i="1"/>
  <c r="AQ44" i="1"/>
  <c r="C32" i="4" s="1"/>
  <c r="AQ29" i="1"/>
  <c r="C20" i="4" s="1"/>
  <c r="D10" i="3"/>
  <c r="C10" i="3"/>
  <c r="E10" i="3"/>
  <c r="AQ30" i="1"/>
  <c r="C21" i="4" s="1"/>
  <c r="AQ15" i="1"/>
  <c r="D9" i="3"/>
  <c r="C9" i="3"/>
  <c r="E9" i="3"/>
  <c r="C10" i="4"/>
  <c r="AJ46" i="1"/>
  <c r="AJ54" i="1"/>
  <c r="AG63" i="1"/>
  <c r="AG46" i="1"/>
  <c r="AG54" i="1"/>
  <c r="AD63" i="1"/>
  <c r="AD46" i="1"/>
  <c r="AD54" i="1"/>
  <c r="AA63" i="1"/>
  <c r="AA54" i="1"/>
  <c r="X63" i="1"/>
  <c r="X46" i="1"/>
  <c r="X54" i="1"/>
  <c r="U63" i="1"/>
  <c r="R63" i="1"/>
  <c r="R54" i="1"/>
  <c r="AQ43" i="1" l="1"/>
  <c r="AQ46" i="1" s="1"/>
  <c r="C34" i="4" s="1"/>
  <c r="C64" i="1"/>
  <c r="D65" i="1" s="1"/>
  <c r="AE84" i="1"/>
  <c r="AL79" i="1"/>
  <c r="AM79" i="1"/>
  <c r="E12" i="3"/>
  <c r="C40" i="4"/>
  <c r="C12" i="3"/>
  <c r="C15" i="3" s="1"/>
  <c r="C48" i="3" s="1"/>
  <c r="C39" i="4"/>
  <c r="B12" i="3"/>
  <c r="C42" i="4"/>
  <c r="B9" i="3"/>
  <c r="C9" i="4"/>
  <c r="AL54" i="1"/>
  <c r="AM54" i="1"/>
  <c r="AL29" i="1"/>
  <c r="AM29" i="1"/>
  <c r="AT25" i="1" s="1"/>
  <c r="AQ32" i="1" s="1"/>
  <c r="B10" i="3"/>
  <c r="AM14" i="1"/>
  <c r="AT11" i="1" s="1"/>
  <c r="F5" i="4" s="1"/>
  <c r="E11" i="3"/>
  <c r="V84" i="1"/>
  <c r="F11" i="3"/>
  <c r="D34" i="1"/>
  <c r="D19" i="1"/>
  <c r="AE34" i="1"/>
  <c r="J34" i="1"/>
  <c r="AK34" i="1"/>
  <c r="G34" i="1"/>
  <c r="AK84" i="1"/>
  <c r="M19" i="1"/>
  <c r="J84" i="1"/>
  <c r="AH19" i="1"/>
  <c r="AH84" i="1"/>
  <c r="AH34" i="1"/>
  <c r="AB34" i="1"/>
  <c r="Y84" i="1"/>
  <c r="V19" i="1"/>
  <c r="R64" i="1"/>
  <c r="S65" i="1" s="1"/>
  <c r="S84" i="1"/>
  <c r="P34" i="1"/>
  <c r="AJ64" i="1"/>
  <c r="AK65" i="1" s="1"/>
  <c r="AK19" i="1"/>
  <c r="AG64" i="1"/>
  <c r="AH65" i="1" s="1"/>
  <c r="AD64" i="1"/>
  <c r="AE65" i="1" s="1"/>
  <c r="AE19" i="1"/>
  <c r="AA64" i="1"/>
  <c r="AB65" i="1" s="1"/>
  <c r="AB84" i="1"/>
  <c r="AB19" i="1"/>
  <c r="X64" i="1"/>
  <c r="Y65" i="1" s="1"/>
  <c r="Y19" i="1"/>
  <c r="U64" i="1"/>
  <c r="V65" i="1" s="1"/>
  <c r="P65" i="1"/>
  <c r="M65" i="1"/>
  <c r="M34" i="1"/>
  <c r="M84" i="1"/>
  <c r="J65" i="1"/>
  <c r="G84" i="1"/>
  <c r="AT71" i="1"/>
  <c r="F39" i="4" s="1"/>
  <c r="C31" i="4" l="1"/>
  <c r="B11" i="3"/>
  <c r="B15" i="3" s="1"/>
  <c r="E15" i="3"/>
  <c r="E48" i="3" s="1"/>
  <c r="F9" i="3"/>
  <c r="F10" i="3"/>
  <c r="G10" i="3" s="1"/>
  <c r="F16" i="4"/>
  <c r="C23" i="4"/>
  <c r="D11" i="3"/>
  <c r="AQ77" i="1"/>
  <c r="C45" i="4" s="1"/>
  <c r="F12" i="3"/>
  <c r="G12" i="3" s="1"/>
  <c r="Y34" i="1"/>
  <c r="V34" i="1"/>
  <c r="AQ18" i="1"/>
  <c r="C12" i="4" s="1"/>
  <c r="G11" i="3" l="1"/>
  <c r="D15" i="3"/>
  <c r="D48" i="3" s="1"/>
  <c r="F15" i="3"/>
  <c r="G9" i="3"/>
  <c r="G15" i="3" l="1"/>
  <c r="F56" i="3"/>
  <c r="E30" i="3"/>
  <c r="C30" i="3"/>
  <c r="D30" i="3"/>
  <c r="F47" i="3"/>
  <c r="F48" i="3"/>
  <c r="F45" i="3"/>
  <c r="F46" i="3"/>
  <c r="AL14" i="1"/>
</calcChain>
</file>

<file path=xl/sharedStrings.xml><?xml version="1.0" encoding="utf-8"?>
<sst xmlns="http://schemas.openxmlformats.org/spreadsheetml/2006/main" count="215" uniqueCount="70">
  <si>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</si>
  <si>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</si>
  <si>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</si>
  <si>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</si>
  <si>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</si>
  <si>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</si>
  <si>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</si>
  <si>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</si>
  <si>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</si>
  <si>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</si>
  <si>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</si>
  <si>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</si>
  <si>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Beginning Storage</t>
  </si>
  <si>
    <t>Wyoming</t>
  </si>
  <si>
    <t>Montana</t>
  </si>
  <si>
    <t>Canadian</t>
  </si>
  <si>
    <t>(Received)</t>
  </si>
  <si>
    <t>(Refined)</t>
  </si>
  <si>
    <t>Ending Storage</t>
  </si>
  <si>
    <t>Calculated Ending Storage</t>
  </si>
  <si>
    <t>Total</t>
  </si>
  <si>
    <t xml:space="preserve">     Wyoming</t>
  </si>
  <si>
    <t xml:space="preserve">     Montana</t>
  </si>
  <si>
    <t xml:space="preserve">     Domestic</t>
  </si>
  <si>
    <t>EXXONMOBIL</t>
  </si>
  <si>
    <t xml:space="preserve">     Canadian Condensate</t>
  </si>
  <si>
    <t xml:space="preserve">     Canadian Crude</t>
  </si>
  <si>
    <t xml:space="preserve">     Wyoming Sour</t>
  </si>
  <si>
    <t xml:space="preserve">     Wolf Springs</t>
  </si>
  <si>
    <t xml:space="preserve">     Elk Basin</t>
  </si>
  <si>
    <t>Total Storage</t>
  </si>
  <si>
    <t>Reported Ending Storage</t>
  </si>
  <si>
    <t xml:space="preserve">     Canada</t>
  </si>
  <si>
    <t xml:space="preserve">     Balance</t>
  </si>
  <si>
    <t>Wyoming Oil</t>
  </si>
  <si>
    <t>Montana Oil</t>
  </si>
  <si>
    <t>Canadian Oil</t>
  </si>
  <si>
    <t>Received</t>
  </si>
  <si>
    <t>Refined</t>
  </si>
  <si>
    <t>Total:</t>
  </si>
  <si>
    <t>Beginning Storage:</t>
  </si>
  <si>
    <t>Ending Storate:</t>
  </si>
  <si>
    <t>Balance:</t>
  </si>
  <si>
    <t>Ending Storage:</t>
  </si>
  <si>
    <t>CHS INC.</t>
  </si>
  <si>
    <t xml:space="preserve"> Company</t>
  </si>
  <si>
    <t>Canada</t>
  </si>
  <si>
    <t>Year</t>
  </si>
  <si>
    <t>Average Barrels Per Day</t>
  </si>
  <si>
    <t>Refining Five Year Comparison (Barrels)</t>
  </si>
  <si>
    <t xml:space="preserve">     Montana Mix</t>
  </si>
  <si>
    <t>North Dakota</t>
  </si>
  <si>
    <t>PHILLIPS 66 COMPANY</t>
  </si>
  <si>
    <t>CALUMET MT REFINING</t>
  </si>
  <si>
    <t>Totals:</t>
  </si>
  <si>
    <t>Canada Oil</t>
  </si>
  <si>
    <t xml:space="preserve"> Total:</t>
  </si>
  <si>
    <t>Exxon Corp.</t>
  </si>
  <si>
    <t xml:space="preserve"> </t>
  </si>
  <si>
    <t xml:space="preserve">                </t>
  </si>
  <si>
    <t>CHS</t>
  </si>
  <si>
    <t>Phillips</t>
  </si>
  <si>
    <t>Calumet</t>
  </si>
  <si>
    <t>Phillips 66</t>
  </si>
  <si>
    <t>Totals</t>
  </si>
  <si>
    <t>Percentage Of Crude Oil Received*</t>
  </si>
  <si>
    <t>*for this percentage take the MT/WY/CA divided by the refined number, then to get the percent hit percent button up above or multiply it by 100</t>
  </si>
  <si>
    <t>ParMontana</t>
  </si>
  <si>
    <t>2024 Refiners' Annual Report</t>
  </si>
  <si>
    <t xml:space="preserve"> 2024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</si>
</sst>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0"/>
      <name val="Arial"/>
    </font>
    <font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08">
    <xf numFmtId="0" fontId="0" fillId="0" borderId="0" xfId="0"/>
    <xf numFmtId="3" fontId="0" fillId="0" borderId="0" xfId="0" applyNumberFormat="1"/>
    <xf numFmtId="3" fontId="0" fillId="0" borderId="0" xfId="0" applyNumberFormat="1" applyAlignment="1">
      <alignment horizontal="center"/>
    </xf>
    <xf numFmtId="3" fontId="0" fillId="0" borderId="1" xfId="0" applyNumberForma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4" xfId="0" applyNumberFormat="1" applyBorder="1"/>
    <xf numFmtId="3" fontId="0" fillId="0" borderId="3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1" fillId="2" borderId="3" xfId="0" applyNumberFormat="1" applyFont="1" applyFill="1" applyBorder="1"/>
    <xf numFmtId="3" fontId="1" fillId="2" borderId="4" xfId="0" applyNumberFormat="1" applyFont="1" applyFill="1" applyBorder="1"/>
    <xf numFmtId="3" fontId="0" fillId="0" borderId="5" xfId="0" applyNumberFormat="1" applyBorder="1"/>
    <xf numFmtId="3" fontId="0" fillId="0" borderId="6" xfId="0" applyNumberFormat="1" applyBorder="1"/>
    <xf numFmtId="3" fontId="1" fillId="2" borderId="0" xfId="0" applyNumberFormat="1" applyFont="1" applyFill="1"/>
    <xf numFmtId="3" fontId="2" fillId="0" borderId="0" xfId="0" applyNumberFormat="1" applyFont="1"/>
    <xf numFmtId="3" fontId="0" fillId="0" borderId="3" xfId="0" applyNumberFormat="1" applyBorder="1" applyProtection="1">
      <protection locked="0"/>
    </xf>
    <xf numFmtId="3" fontId="0" fillId="0" borderId="4" xfId="0" applyNumberFormat="1" applyBorder="1" applyProtection="1">
      <protection locked="0"/>
    </xf>
    <xf numFmtId="3" fontId="0" fillId="0" borderId="0" xfId="0" applyNumberFormat="1" applyProtection="1">
      <protection hidden="1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0" borderId="0" xfId="0" applyFont="1"/>
    <xf numFmtId="0" fontId="5" fillId="0" borderId="0" xfId="0" applyFont="1"/>
    <xf numFmtId="37" fontId="5" fillId="0" borderId="0" xfId="0" applyNumberFormat="1" applyFont="1"/>
    <xf numFmtId="0" fontId="5" fillId="0" borderId="7" xfId="0" applyFont="1" applyBorder="1"/>
    <xf numFmtId="37" fontId="5" fillId="0" borderId="7" xfId="0" applyNumberFormat="1" applyFont="1" applyBorder="1"/>
    <xf numFmtId="37" fontId="4" fillId="0" borderId="0" xfId="0" applyNumberFormat="1" applyFont="1"/>
    <xf numFmtId="0" fontId="5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10" fontId="4" fillId="0" borderId="0" xfId="0" applyNumberFormat="1" applyFont="1"/>
    <xf numFmtId="3" fontId="5" fillId="0" borderId="0" xfId="0" applyNumberFormat="1" applyFont="1" applyAlignment="1">
      <alignment horizontal="center"/>
    </xf>
    <xf numFmtId="37" fontId="0" fillId="0" borderId="0" xfId="0" applyNumberFormat="1"/>
    <xf numFmtId="2" fontId="4" fillId="0" borderId="0" xfId="0" applyNumberFormat="1" applyFont="1"/>
    <xf numFmtId="1" fontId="4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3" fontId="0" fillId="0" borderId="0" xfId="0" applyNumberFormat="1" applyAlignment="1">
      <alignment horizontal="left"/>
    </xf>
    <xf numFmtId="3" fontId="0" fillId="0" borderId="8" xfId="0" applyNumberFormat="1" applyBorder="1"/>
    <xf numFmtId="3" fontId="2" fillId="0" borderId="0" xfId="0" applyNumberFormat="1" applyFont="1" applyProtection="1">
      <protection locked="0"/>
    </xf>
    <xf numFmtId="0" fontId="3" fillId="0" borderId="0" xfId="0" applyFont="1"/>
    <xf numFmtId="0" fontId="6" fillId="0" borderId="0" xfId="0" applyFont="1"/>
    <xf numFmtId="37" fontId="5" fillId="0" borderId="0" xfId="0" applyNumberFormat="1" applyFont="1" applyAlignment="1">
      <alignment horizontal="center"/>
    </xf>
    <xf numFmtId="0" fontId="2" fillId="0" borderId="7" xfId="0" applyFont="1" applyBorder="1" applyAlignment="1">
      <alignment horizontal="center"/>
    </xf>
    <xf numFmtId="1" fontId="3" fillId="0" borderId="0" xfId="0" applyNumberFormat="1" applyFont="1" applyAlignment="1" applyProtection="1">
      <alignment horizontal="center"/>
      <protection locked="0"/>
    </xf>
    <xf numFmtId="0" fontId="2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64" fontId="0" fillId="0" borderId="8" xfId="1" applyNumberFormat="1" applyFont="1" applyBorder="1"/>
    <xf numFmtId="0" fontId="0" fillId="0" borderId="8" xfId="0" applyBorder="1"/>
    <xf numFmtId="3" fontId="3" fillId="0" borderId="0" xfId="0" applyNumberFormat="1" applyFont="1" applyAlignment="1">
      <alignment horizontal="center"/>
    </xf>
    <xf numFmtId="3" fontId="7" fillId="0" borderId="0" xfId="0" applyNumberFormat="1" applyFont="1"/>
    <xf numFmtId="3" fontId="7" fillId="0" borderId="8" xfId="0" applyNumberFormat="1" applyFont="1" applyBorder="1" applyAlignment="1">
      <alignment horizontal="center" vertical="center"/>
    </xf>
    <xf numFmtId="3" fontId="7" fillId="0" borderId="8" xfId="0" applyNumberFormat="1" applyFont="1" applyBorder="1" applyAlignment="1">
      <alignment horizontal="center"/>
    </xf>
    <xf numFmtId="3" fontId="0" fillId="0" borderId="11" xfId="0" applyNumberFormat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/>
    </xf>
    <xf numFmtId="10" fontId="0" fillId="0" borderId="0" xfId="2" applyNumberFormat="1" applyFont="1"/>
    <xf numFmtId="3" fontId="7" fillId="0" borderId="11" xfId="0" applyNumberFormat="1" applyFont="1" applyBorder="1" applyAlignment="1">
      <alignment horizontal="center" vertical="center"/>
    </xf>
    <xf numFmtId="3" fontId="0" fillId="0" borderId="11" xfId="0" applyNumberFormat="1" applyBorder="1" applyAlignment="1">
      <alignment horizontal="center"/>
    </xf>
    <xf numFmtId="3" fontId="0" fillId="0" borderId="8" xfId="0" applyNumberForma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3" fontId="0" fillId="0" borderId="11" xfId="0" applyNumberFormat="1" applyBorder="1" applyAlignment="1" applyProtection="1">
      <alignment horizontal="center"/>
      <protection locked="0"/>
    </xf>
    <xf numFmtId="3" fontId="0" fillId="0" borderId="8" xfId="0" applyNumberFormat="1" applyBorder="1" applyAlignment="1">
      <alignment horizontal="center"/>
    </xf>
    <xf numFmtId="37" fontId="5" fillId="0" borderId="0" xfId="1" applyNumberFormat="1" applyFont="1" applyAlignment="1">
      <alignment horizontal="center"/>
    </xf>
    <xf numFmtId="2" fontId="5" fillId="0" borderId="0" xfId="2" applyNumberFormat="1" applyFont="1" applyAlignment="1">
      <alignment horizontal="center"/>
    </xf>
    <xf numFmtId="3" fontId="5" fillId="0" borderId="0" xfId="1" applyNumberFormat="1" applyFont="1" applyAlignment="1">
      <alignment horizontal="center"/>
    </xf>
    <xf numFmtId="37" fontId="5" fillId="0" borderId="0" xfId="1" applyNumberFormat="1" applyFont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" fontId="8" fillId="0" borderId="0" xfId="0" applyNumberFormat="1" applyFont="1" applyAlignment="1" applyProtection="1">
      <alignment horizontal="center"/>
      <protection locked="0"/>
    </xf>
    <xf numFmtId="3" fontId="2" fillId="0" borderId="8" xfId="0" applyNumberFormat="1" applyFon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6" fillId="0" borderId="13" xfId="0" applyNumberFormat="1" applyFont="1" applyBorder="1" applyAlignment="1">
      <alignment horizontal="center" vertical="center"/>
    </xf>
    <xf numFmtId="3" fontId="6" fillId="0" borderId="14" xfId="0" applyNumberFormat="1" applyFont="1" applyBorder="1" applyAlignment="1">
      <alignment horizontal="center" vertical="center"/>
    </xf>
    <xf numFmtId="3" fontId="6" fillId="0" borderId="15" xfId="0" applyNumberFormat="1" applyFont="1" applyBorder="1" applyAlignment="1">
      <alignment horizontal="center" vertical="center"/>
    </xf>
    <xf numFmtId="3" fontId="6" fillId="0" borderId="16" xfId="0" applyNumberFormat="1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 vertical="center"/>
    </xf>
    <xf numFmtId="3" fontId="6" fillId="0" borderId="17" xfId="0" applyNumberFormat="1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3" fontId="7" fillId="0" borderId="10" xfId="0" applyNumberFormat="1" applyFont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3" fontId="7" fillId="0" borderId="8" xfId="0" applyNumberFormat="1" applyFon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9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0" fillId="0" borderId="0" xfId="0" applyFont="1" applyAlignment="1">
      <alignment horizontal="center"/>
    </xf>
    <xf numFmtId="3" fontId="10" fillId="0" borderId="0" xfId="0" applyNumberFormat="1" applyFont="1" applyAlignment="1">
      <alignment horizontal="center"/>
    </xf>
    <xf numFmtId="3" fontId="2" fillId="0" borderId="9" xfId="0" applyNumberFormat="1" applyFont="1" applyBorder="1" applyAlignment="1" applyProtection="1">
      <alignment horizontal="center"/>
      <protection locked="0"/>
    </xf>
    <xf numFmtId="3" fontId="2" fillId="0" borderId="10" xfId="0" applyNumberFormat="1" applyFont="1" applyBorder="1" applyAlignment="1" applyProtection="1">
      <alignment horizontal="center"/>
      <protection locked="0"/>
    </xf>
    <xf numFmtId="3" fontId="2" fillId="0" borderId="11" xfId="0" applyNumberFormat="1" applyFont="1" applyBorder="1" applyAlignment="1" applyProtection="1">
      <alignment horizontal="center"/>
      <protection locked="0"/>
    </xf>
    <xf numFmtId="0" fontId="0" fillId="0" borderId="8" xfId="0" applyBorder="1" applyAlignment="1">
      <alignment horizontal="left"/>
    </xf>
    <xf numFmtId="3" fontId="2" fillId="0" borderId="8" xfId="0" applyNumberFormat="1" applyFont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86"/>
  <sheetViews>
    <sheetView tabSelected="1" topLeftCell="A14" zoomScaleNormal="100" workbookViewId="0">
      <pane xSplit="1" topLeftCell="B1" activePane="topRight" state="frozen"/>
      <selection pane="topRight" activeCell="F33" sqref="F33"/>
    </sheetView>
  </sheetViews>
  <sheetFormatPr defaultRowHeight="12.75" x14ac:dyDescent="0.2"/>
  <cols>
    <col min="1" max="1" width="23.42578125" style="1" bestFit="1" customWidth="1"/>
    <col min="2" max="2" width="1.42578125" style="1" customWidth="1"/>
    <col min="3" max="3" width="9.5703125" style="1" bestFit="1" customWidth="1"/>
    <col min="4" max="4" width="9.140625" style="1" bestFit="1" customWidth="1"/>
    <col min="5" max="5" width="1.28515625" style="1" customWidth="1"/>
    <col min="6" max="6" width="9.5703125" style="1" bestFit="1" customWidth="1"/>
    <col min="7" max="7" width="9.140625" style="1" bestFit="1" customWidth="1"/>
    <col min="8" max="8" width="1.28515625" style="1" customWidth="1"/>
    <col min="9" max="9" width="9.5703125" style="1" bestFit="1" customWidth="1"/>
    <col min="10" max="10" width="9.140625" style="1" bestFit="1" customWidth="1"/>
    <col min="11" max="11" width="1.28515625" style="1" customWidth="1"/>
    <col min="12" max="12" width="9.5703125" style="1" bestFit="1" customWidth="1"/>
    <col min="13" max="13" width="9.140625" style="1" bestFit="1" customWidth="1"/>
    <col min="14" max="14" width="1.28515625" style="1" customWidth="1"/>
    <col min="15" max="15" width="9.5703125" style="1" bestFit="1" customWidth="1"/>
    <col min="16" max="16" width="9.140625" style="1" bestFit="1" customWidth="1"/>
    <col min="17" max="17" width="1.28515625" style="1" customWidth="1"/>
    <col min="18" max="18" width="9.5703125" style="1" bestFit="1" customWidth="1"/>
    <col min="19" max="19" width="9.140625" style="1" bestFit="1" customWidth="1"/>
    <col min="20" max="20" width="1.28515625" style="1" customWidth="1"/>
    <col min="21" max="21" width="9.5703125" style="1" bestFit="1" customWidth="1"/>
    <col min="22" max="22" width="9.42578125" style="1" customWidth="1"/>
    <col min="23" max="23" width="1.28515625" style="1" customWidth="1"/>
    <col min="24" max="24" width="9.5703125" style="1" bestFit="1" customWidth="1"/>
    <col min="25" max="25" width="9.7109375" style="1" bestFit="1" customWidth="1"/>
    <col min="26" max="26" width="1.28515625" style="1" customWidth="1"/>
    <col min="27" max="27" width="10.140625" style="1" bestFit="1" customWidth="1"/>
    <col min="28" max="28" width="9.140625" style="1" bestFit="1" customWidth="1"/>
    <col min="29" max="29" width="1.28515625" style="1" customWidth="1"/>
    <col min="30" max="30" width="9.5703125" style="1" bestFit="1" customWidth="1"/>
    <col min="31" max="31" width="9.140625" style="1" bestFit="1" customWidth="1"/>
    <col min="32" max="32" width="1.28515625" style="1" customWidth="1"/>
    <col min="33" max="33" width="9.5703125" style="1" bestFit="1" customWidth="1"/>
    <col min="34" max="34" width="9.140625" style="1" bestFit="1" customWidth="1"/>
    <col min="35" max="35" width="1.28515625" style="1" customWidth="1"/>
    <col min="36" max="36" width="9.5703125" style="1" bestFit="1" customWidth="1"/>
    <col min="37" max="37" width="9.140625" style="1" bestFit="1" customWidth="1"/>
    <col min="38" max="39" width="10.140625" style="1" bestFit="1" customWidth="1"/>
    <col min="40" max="40" width="2.140625" style="1" customWidth="1"/>
    <col min="41" max="41" width="9.140625" style="1"/>
    <col min="42" max="42" width="7.42578125" style="1" customWidth="1"/>
    <col min="43" max="43" width="10.140625" style="1" bestFit="1" customWidth="1"/>
    <col min="44" max="44" width="1.28515625" style="1" customWidth="1"/>
    <col min="45" max="45" width="5.5703125" style="1" bestFit="1" customWidth="1"/>
    <col min="46" max="46" width="10.140625" style="1" bestFit="1" customWidth="1"/>
    <col min="47" max="16384" width="9.140625" style="1"/>
  </cols>
  <sheetData>
    <row r="1" spans="1:46" ht="9" customHeight="1" x14ac:dyDescent="0.2"/>
    <row r="2" spans="1:46" ht="18" x14ac:dyDescent="0.25">
      <c r="A2" s="67">
        <v>2025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</row>
    <row r="3" spans="1:46" ht="8.1" customHeight="1" thickBot="1" x14ac:dyDescent="0.3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</row>
    <row r="4" spans="1:46" x14ac:dyDescent="0.2">
      <c r="C4" s="72" t="s">
        <v>0</v>
      </c>
      <c r="D4" s="73"/>
      <c r="F4" s="72" t="s">
        <v>1</v>
      </c>
      <c r="G4" s="73"/>
      <c r="I4" s="72" t="s">
        <v>2</v>
      </c>
      <c r="J4" s="73"/>
      <c r="L4" s="72" t="s">
        <v>3</v>
      </c>
      <c r="M4" s="73"/>
      <c r="O4" s="72" t="s">
        <v>4</v>
      </c>
      <c r="P4" s="73"/>
      <c r="R4" s="72" t="s">
        <v>5</v>
      </c>
      <c r="S4" s="73"/>
      <c r="U4" s="72" t="s">
        <v>6</v>
      </c>
      <c r="V4" s="73"/>
      <c r="X4" s="72" t="s">
        <v>7</v>
      </c>
      <c r="Y4" s="73"/>
      <c r="AA4" s="72" t="s">
        <v>8</v>
      </c>
      <c r="AB4" s="73"/>
      <c r="AD4" s="72" t="s">
        <v>9</v>
      </c>
      <c r="AE4" s="73"/>
      <c r="AG4" s="72" t="s">
        <v>10</v>
      </c>
      <c r="AH4" s="73"/>
      <c r="AJ4" s="72" t="s">
        <v>11</v>
      </c>
      <c r="AK4" s="73"/>
    </row>
    <row r="5" spans="1:46" ht="6" customHeight="1" x14ac:dyDescent="0.2">
      <c r="C5" s="5"/>
      <c r="D5" s="6"/>
      <c r="F5" s="5"/>
      <c r="G5" s="6"/>
      <c r="I5" s="5"/>
      <c r="J5" s="6"/>
      <c r="L5" s="5"/>
      <c r="M5" s="6"/>
      <c r="O5" s="5"/>
      <c r="P5" s="6"/>
      <c r="R5" s="5"/>
      <c r="S5" s="6"/>
      <c r="U5" s="5"/>
      <c r="V5" s="6"/>
      <c r="X5" s="5"/>
      <c r="Y5" s="6"/>
      <c r="AA5" s="5"/>
      <c r="AB5" s="6"/>
      <c r="AD5" s="5"/>
      <c r="AE5" s="6"/>
      <c r="AG5" s="5"/>
      <c r="AH5" s="6"/>
      <c r="AJ5" s="5"/>
      <c r="AK5" s="6"/>
    </row>
    <row r="6" spans="1:46" x14ac:dyDescent="0.2">
      <c r="C6" s="7" t="s">
        <v>16</v>
      </c>
      <c r="D6" s="8" t="s">
        <v>17</v>
      </c>
      <c r="E6" s="2"/>
      <c r="F6" s="7" t="s">
        <v>16</v>
      </c>
      <c r="G6" s="8" t="s">
        <v>17</v>
      </c>
      <c r="H6" s="2"/>
      <c r="I6" s="7" t="s">
        <v>16</v>
      </c>
      <c r="J6" s="8" t="s">
        <v>17</v>
      </c>
      <c r="K6" s="2"/>
      <c r="L6" s="7" t="s">
        <v>16</v>
      </c>
      <c r="M6" s="8" t="s">
        <v>17</v>
      </c>
      <c r="N6" s="2"/>
      <c r="O6" s="7" t="s">
        <v>16</v>
      </c>
      <c r="P6" s="8" t="s">
        <v>17</v>
      </c>
      <c r="Q6" s="2"/>
      <c r="R6" s="7" t="s">
        <v>16</v>
      </c>
      <c r="S6" s="8" t="s">
        <v>17</v>
      </c>
      <c r="T6" s="2"/>
      <c r="U6" s="7" t="s">
        <v>16</v>
      </c>
      <c r="V6" s="8" t="s">
        <v>17</v>
      </c>
      <c r="W6" s="2"/>
      <c r="X6" s="7" t="s">
        <v>16</v>
      </c>
      <c r="Y6" s="8" t="s">
        <v>17</v>
      </c>
      <c r="Z6" s="2"/>
      <c r="AA6" s="7" t="s">
        <v>16</v>
      </c>
      <c r="AB6" s="8" t="s">
        <v>17</v>
      </c>
      <c r="AC6" s="2"/>
      <c r="AD6" s="7" t="s">
        <v>16</v>
      </c>
      <c r="AE6" s="8" t="s">
        <v>17</v>
      </c>
      <c r="AF6" s="2"/>
      <c r="AG6" s="7" t="s">
        <v>16</v>
      </c>
      <c r="AH6" s="8" t="s">
        <v>17</v>
      </c>
      <c r="AI6" s="2"/>
      <c r="AJ6" s="7" t="s">
        <v>16</v>
      </c>
      <c r="AK6" s="8" t="s">
        <v>17</v>
      </c>
      <c r="AL6" s="2"/>
    </row>
    <row r="7" spans="1:46" ht="8.1" customHeight="1" x14ac:dyDescent="0.2">
      <c r="C7" s="5"/>
      <c r="D7" s="6"/>
      <c r="F7" s="5"/>
      <c r="G7" s="6"/>
      <c r="I7" s="5"/>
      <c r="J7" s="6"/>
      <c r="L7" s="5"/>
      <c r="M7" s="6"/>
      <c r="O7" s="5"/>
      <c r="P7" s="6"/>
      <c r="R7" s="5"/>
      <c r="S7" s="6"/>
      <c r="U7" s="5"/>
      <c r="V7" s="6"/>
      <c r="X7" s="5"/>
      <c r="Y7" s="6"/>
      <c r="AA7" s="5"/>
      <c r="AB7" s="6"/>
      <c r="AD7" s="5"/>
      <c r="AE7" s="6"/>
      <c r="AG7" s="5"/>
      <c r="AH7" s="6"/>
      <c r="AJ7" s="5"/>
      <c r="AK7" s="6"/>
    </row>
    <row r="8" spans="1:46" x14ac:dyDescent="0.2">
      <c r="A8" s="37" t="s">
        <v>44</v>
      </c>
      <c r="C8" s="5"/>
      <c r="D8" s="6"/>
      <c r="F8" s="5"/>
      <c r="G8" s="6"/>
      <c r="I8" s="5"/>
      <c r="J8" s="6"/>
      <c r="L8" s="5"/>
      <c r="M8" s="6"/>
      <c r="O8" s="5"/>
      <c r="P8" s="6"/>
      <c r="R8" s="5"/>
      <c r="S8" s="6"/>
      <c r="U8" s="5"/>
      <c r="V8" s="6"/>
      <c r="X8" s="5"/>
      <c r="Y8" s="6"/>
      <c r="AA8" s="5"/>
      <c r="AB8" s="6"/>
      <c r="AD8" s="5"/>
      <c r="AE8" s="6"/>
      <c r="AG8" s="5"/>
      <c r="AH8" s="6"/>
      <c r="AJ8" s="5"/>
      <c r="AK8" s="6"/>
      <c r="AL8" s="84" t="s">
        <v>64</v>
      </c>
      <c r="AM8" s="85"/>
      <c r="AO8" s="74" t="s">
        <v>60</v>
      </c>
      <c r="AP8" s="75"/>
      <c r="AQ8" s="76"/>
    </row>
    <row r="9" spans="1:46" ht="8.1" customHeight="1" x14ac:dyDescent="0.2">
      <c r="C9" s="5"/>
      <c r="D9" s="6"/>
      <c r="F9" s="5"/>
      <c r="G9" s="6"/>
      <c r="I9" s="5"/>
      <c r="J9" s="6"/>
      <c r="L9" s="5"/>
      <c r="M9" s="6"/>
      <c r="O9" s="5"/>
      <c r="P9" s="6"/>
      <c r="R9" s="5"/>
      <c r="S9" s="6"/>
      <c r="U9" s="5"/>
      <c r="V9" s="6"/>
      <c r="X9" s="5"/>
      <c r="Y9" s="6"/>
      <c r="AA9" s="5"/>
      <c r="AB9" s="6"/>
      <c r="AD9" s="5"/>
      <c r="AE9" s="6"/>
      <c r="AG9" s="5"/>
      <c r="AH9" s="6"/>
      <c r="AJ9" s="5"/>
      <c r="AK9" s="6"/>
      <c r="AL9" s="84"/>
      <c r="AM9" s="85"/>
      <c r="AO9" s="77"/>
      <c r="AP9" s="78"/>
      <c r="AQ9" s="79"/>
    </row>
    <row r="10" spans="1:46" x14ac:dyDescent="0.2">
      <c r="A10" s="1" t="s">
        <v>12</v>
      </c>
      <c r="C10" s="15">
        <v>432379</v>
      </c>
      <c r="D10" s="6"/>
      <c r="F10" s="15"/>
      <c r="G10" s="6"/>
      <c r="I10" s="15"/>
      <c r="J10" s="6"/>
      <c r="L10" s="15"/>
      <c r="M10" s="6"/>
      <c r="O10" s="15"/>
      <c r="P10" s="6"/>
      <c r="R10" s="15"/>
      <c r="S10" s="6"/>
      <c r="U10" s="15"/>
      <c r="V10" s="6"/>
      <c r="X10" s="15"/>
      <c r="Y10" s="6"/>
      <c r="AA10" s="15"/>
      <c r="AB10" s="6"/>
      <c r="AD10" s="15"/>
      <c r="AE10" s="6"/>
      <c r="AG10" s="15"/>
      <c r="AH10" s="6"/>
      <c r="AJ10" s="15"/>
      <c r="AK10" s="6"/>
      <c r="AL10" s="52" t="s">
        <v>37</v>
      </c>
      <c r="AM10" s="50" t="s">
        <v>38</v>
      </c>
      <c r="AO10" s="68" t="s">
        <v>37</v>
      </c>
      <c r="AP10" s="68"/>
      <c r="AQ10" s="68"/>
      <c r="AS10" s="68" t="s">
        <v>38</v>
      </c>
      <c r="AT10" s="68"/>
    </row>
    <row r="11" spans="1:46" x14ac:dyDescent="0.2">
      <c r="A11" s="1" t="s">
        <v>13</v>
      </c>
      <c r="C11" s="15">
        <v>0</v>
      </c>
      <c r="D11" s="16"/>
      <c r="F11" s="15"/>
      <c r="G11" s="16"/>
      <c r="I11" s="15"/>
      <c r="J11" s="16"/>
      <c r="L11" s="15"/>
      <c r="M11" s="16"/>
      <c r="O11" s="15"/>
      <c r="P11" s="16"/>
      <c r="R11" s="15"/>
      <c r="S11" s="16"/>
      <c r="U11" s="15"/>
      <c r="V11" s="16"/>
      <c r="X11" s="15"/>
      <c r="Y11" s="16"/>
      <c r="AA11" s="15"/>
      <c r="AB11" s="16"/>
      <c r="AD11" s="15"/>
      <c r="AE11" s="16"/>
      <c r="AG11" s="15"/>
      <c r="AH11" s="16"/>
      <c r="AJ11" s="15"/>
      <c r="AK11" s="16"/>
      <c r="AL11" s="59">
        <f>C11+F11+I11+L11+O11+R11+U11+X11+AA11+AD11+AG11+AJ11</f>
        <v>0</v>
      </c>
      <c r="AM11" s="60">
        <f>D11+G11+J11+M11+P11+S11+V11+Y11+AB11+AE11+AH11+AK11</f>
        <v>0</v>
      </c>
      <c r="AO11" s="69" t="s">
        <v>34</v>
      </c>
      <c r="AP11" s="71"/>
      <c r="AQ11" s="60">
        <f>AL11</f>
        <v>0</v>
      </c>
      <c r="AS11" s="36" t="s">
        <v>39</v>
      </c>
      <c r="AT11" s="60">
        <f>AM14</f>
        <v>2023612</v>
      </c>
    </row>
    <row r="12" spans="1:46" x14ac:dyDescent="0.2">
      <c r="A12" s="1" t="s">
        <v>14</v>
      </c>
      <c r="C12" s="15">
        <v>54441</v>
      </c>
      <c r="D12" s="16">
        <v>54441</v>
      </c>
      <c r="F12" s="15"/>
      <c r="G12" s="16"/>
      <c r="I12" s="15"/>
      <c r="J12" s="16"/>
      <c r="L12" s="15"/>
      <c r="M12" s="16"/>
      <c r="O12" s="15"/>
      <c r="P12" s="16"/>
      <c r="R12" s="15"/>
      <c r="S12" s="16"/>
      <c r="U12" s="15"/>
      <c r="V12" s="16"/>
      <c r="X12" s="15"/>
      <c r="Y12" s="16"/>
      <c r="AA12" s="15"/>
      <c r="AB12" s="16"/>
      <c r="AD12" s="15"/>
      <c r="AE12" s="16"/>
      <c r="AG12" s="15"/>
      <c r="AH12" s="16"/>
      <c r="AJ12" s="15"/>
      <c r="AK12" s="16"/>
      <c r="AL12" s="59">
        <f t="shared" ref="AL12:AL13" si="0">C12+F12+I12+L12+O12+R12+U12+X12+AA12+AD12+AG12+AJ12</f>
        <v>54441</v>
      </c>
      <c r="AM12" s="60">
        <f t="shared" ref="AM12:AM14" si="1">D12+G12+J12+M12+P12+S12+V12+Y12+AB12+AE12+AH12+AK12</f>
        <v>54441</v>
      </c>
      <c r="AO12" s="69" t="s">
        <v>35</v>
      </c>
      <c r="AP12" s="71"/>
      <c r="AQ12" s="60">
        <f>AM12</f>
        <v>54441</v>
      </c>
    </row>
    <row r="13" spans="1:46" x14ac:dyDescent="0.2">
      <c r="A13" s="1" t="s">
        <v>15</v>
      </c>
      <c r="C13" s="15">
        <v>1930381</v>
      </c>
      <c r="D13" s="16">
        <v>1969171</v>
      </c>
      <c r="F13" s="15"/>
      <c r="G13" s="16"/>
      <c r="I13" s="15"/>
      <c r="J13" s="16"/>
      <c r="L13" s="15"/>
      <c r="M13" s="16"/>
      <c r="O13" s="15"/>
      <c r="P13" s="16"/>
      <c r="R13" s="15"/>
      <c r="S13" s="16"/>
      <c r="U13" s="15"/>
      <c r="V13" s="16"/>
      <c r="X13" s="15"/>
      <c r="Y13" s="16"/>
      <c r="AA13" s="15"/>
      <c r="AB13" s="16"/>
      <c r="AD13" s="15"/>
      <c r="AE13" s="16"/>
      <c r="AG13" s="15"/>
      <c r="AH13" s="16"/>
      <c r="AJ13" s="15"/>
      <c r="AK13" s="16"/>
      <c r="AL13" s="59">
        <f t="shared" si="0"/>
        <v>1930381</v>
      </c>
      <c r="AM13" s="60">
        <f t="shared" si="1"/>
        <v>1969171</v>
      </c>
      <c r="AO13" s="69" t="s">
        <v>36</v>
      </c>
      <c r="AP13" s="71"/>
      <c r="AQ13" s="60">
        <f>AL13</f>
        <v>1930381</v>
      </c>
    </row>
    <row r="14" spans="1:46" x14ac:dyDescent="0.2">
      <c r="A14" s="1" t="s">
        <v>20</v>
      </c>
      <c r="C14" s="9">
        <f>SUM(C11:C13)</f>
        <v>1984822</v>
      </c>
      <c r="D14" s="10">
        <f>SUM(D11:D13)</f>
        <v>2023612</v>
      </c>
      <c r="F14" s="9">
        <f>SUM(F11:F13)</f>
        <v>0</v>
      </c>
      <c r="G14" s="10">
        <f>SUM(G11:G13)</f>
        <v>0</v>
      </c>
      <c r="I14" s="9">
        <f>SUM(I11:I13)</f>
        <v>0</v>
      </c>
      <c r="J14" s="10">
        <f>SUM(J11:J13)</f>
        <v>0</v>
      </c>
      <c r="L14" s="9">
        <f>SUM(L11:L13)</f>
        <v>0</v>
      </c>
      <c r="M14" s="10">
        <f>SUM(M11:M13)</f>
        <v>0</v>
      </c>
      <c r="O14" s="9">
        <f>SUM(O11:P13)</f>
        <v>0</v>
      </c>
      <c r="P14" s="10">
        <f>SUM(P11:P13)</f>
        <v>0</v>
      </c>
      <c r="R14" s="9">
        <f>SUM(R11:R13)</f>
        <v>0</v>
      </c>
      <c r="S14" s="10">
        <f>SUM(S11:S13)</f>
        <v>0</v>
      </c>
      <c r="U14" s="9">
        <f>SUM(U11:U13)</f>
        <v>0</v>
      </c>
      <c r="V14" s="10">
        <f>SUM(V11:V13)</f>
        <v>0</v>
      </c>
      <c r="X14" s="9">
        <f>SUM(X11:X13)</f>
        <v>0</v>
      </c>
      <c r="Y14" s="10">
        <f>SUM(Y11:Y13)</f>
        <v>0</v>
      </c>
      <c r="Z14" s="13"/>
      <c r="AA14" s="9">
        <f>SUM(AA11:AA13)</f>
        <v>0</v>
      </c>
      <c r="AB14" s="10">
        <f>SUM(AB11:AB13)</f>
        <v>0</v>
      </c>
      <c r="AC14" s="13"/>
      <c r="AD14" s="9">
        <f>SUM(AD11:AD13)</f>
        <v>0</v>
      </c>
      <c r="AE14" s="10">
        <f>SUM(AE11:AE13)</f>
        <v>0</v>
      </c>
      <c r="AF14" s="13"/>
      <c r="AG14" s="9">
        <f>SUM(AG11:AG13)</f>
        <v>0</v>
      </c>
      <c r="AH14" s="10">
        <f>SUM(AH11:AH13)</f>
        <v>0</v>
      </c>
      <c r="AI14" s="13"/>
      <c r="AJ14" s="9">
        <f>SUM(AJ11:AJ13)</f>
        <v>0</v>
      </c>
      <c r="AK14" s="10">
        <f>SUM(AK11:AK13)</f>
        <v>0</v>
      </c>
      <c r="AL14" s="59">
        <f>C14+F14+I14+L14+O14+R14+U14+X14+AA14+AD14+AG14+AJ14</f>
        <v>1984822</v>
      </c>
      <c r="AM14" s="60">
        <f t="shared" si="1"/>
        <v>2023612</v>
      </c>
      <c r="AO14" s="69"/>
      <c r="AP14" s="70"/>
      <c r="AQ14" s="71"/>
    </row>
    <row r="15" spans="1:46" x14ac:dyDescent="0.2">
      <c r="C15" s="5"/>
      <c r="D15" s="6"/>
      <c r="F15" s="5"/>
      <c r="G15" s="6"/>
      <c r="I15" s="5"/>
      <c r="J15" s="6"/>
      <c r="L15" s="5"/>
      <c r="M15" s="6"/>
      <c r="O15" s="5"/>
      <c r="P15" s="6"/>
      <c r="R15" s="5"/>
      <c r="S15" s="6"/>
      <c r="U15" s="5"/>
      <c r="V15" s="6"/>
      <c r="X15" s="5"/>
      <c r="Y15" s="6"/>
      <c r="AA15" s="5"/>
      <c r="AB15" s="6"/>
      <c r="AD15" s="5"/>
      <c r="AE15" s="6"/>
      <c r="AG15" s="5"/>
      <c r="AH15" s="6"/>
      <c r="AJ15" s="5"/>
      <c r="AK15" s="6"/>
      <c r="AO15" s="69" t="s">
        <v>40</v>
      </c>
      <c r="AP15" s="71"/>
      <c r="AQ15" s="60">
        <f>C10</f>
        <v>432379</v>
      </c>
    </row>
    <row r="16" spans="1:46" x14ac:dyDescent="0.2">
      <c r="C16" s="5"/>
      <c r="D16" s="6"/>
      <c r="F16" s="5"/>
      <c r="G16" s="6"/>
      <c r="I16" s="5"/>
      <c r="J16" s="6"/>
      <c r="L16" s="5"/>
      <c r="M16" s="6"/>
      <c r="O16" s="5"/>
      <c r="P16" s="6"/>
      <c r="R16" s="5"/>
      <c r="S16" s="6"/>
      <c r="U16" s="5"/>
      <c r="V16" s="6"/>
      <c r="X16" s="5"/>
      <c r="Y16" s="6"/>
      <c r="AA16" s="5"/>
      <c r="AB16" s="6"/>
      <c r="AD16" s="5"/>
      <c r="AE16" s="6"/>
      <c r="AG16" s="5"/>
      <c r="AH16" s="6"/>
      <c r="AJ16" s="5"/>
      <c r="AK16" s="6"/>
      <c r="AO16" s="69" t="s">
        <v>41</v>
      </c>
      <c r="AP16" s="71"/>
      <c r="AQ16" s="60">
        <f>AJ17</f>
        <v>0</v>
      </c>
    </row>
    <row r="17" spans="1:46" x14ac:dyDescent="0.2">
      <c r="A17" s="1" t="s">
        <v>18</v>
      </c>
      <c r="C17" s="15">
        <v>393588</v>
      </c>
      <c r="D17" s="6"/>
      <c r="F17" s="15"/>
      <c r="G17" s="6"/>
      <c r="I17" s="15"/>
      <c r="J17" s="6"/>
      <c r="L17" s="15"/>
      <c r="M17" s="6"/>
      <c r="O17" s="15"/>
      <c r="P17" s="6"/>
      <c r="R17" s="15"/>
      <c r="S17" s="6"/>
      <c r="U17" s="15"/>
      <c r="V17" s="6"/>
      <c r="X17" s="15"/>
      <c r="Y17" s="6"/>
      <c r="AA17" s="15"/>
      <c r="AB17" s="6"/>
      <c r="AD17" s="15"/>
      <c r="AE17" s="6"/>
      <c r="AG17" s="15"/>
      <c r="AH17" s="6"/>
      <c r="AJ17" s="15"/>
      <c r="AK17" s="6"/>
      <c r="AO17" s="69"/>
      <c r="AP17" s="70"/>
      <c r="AQ17" s="71"/>
    </row>
    <row r="18" spans="1:46" x14ac:dyDescent="0.2">
      <c r="A18" s="1" t="s">
        <v>19</v>
      </c>
      <c r="C18" s="9">
        <f>C10+C14-D14</f>
        <v>393589</v>
      </c>
      <c r="D18" s="6"/>
      <c r="F18" s="9">
        <f>F10+F14-G14</f>
        <v>0</v>
      </c>
      <c r="G18" s="6"/>
      <c r="I18" s="9">
        <f>I10+I14-J14</f>
        <v>0</v>
      </c>
      <c r="J18" s="6"/>
      <c r="L18" s="9">
        <f>L10+L14-M14</f>
        <v>0</v>
      </c>
      <c r="M18" s="6"/>
      <c r="O18" s="9">
        <f>O10+O14-P14</f>
        <v>0</v>
      </c>
      <c r="P18" s="6"/>
      <c r="R18" s="9">
        <f>R10+R14-S14</f>
        <v>0</v>
      </c>
      <c r="S18" s="6"/>
      <c r="U18" s="9">
        <f>U10+U14-V14</f>
        <v>0</v>
      </c>
      <c r="V18" s="6"/>
      <c r="X18" s="9">
        <f>X10+X14-Y14</f>
        <v>0</v>
      </c>
      <c r="Y18" s="6"/>
      <c r="AA18" s="9">
        <f>AA10+AA14-AB14</f>
        <v>0</v>
      </c>
      <c r="AB18" s="6"/>
      <c r="AD18" s="9">
        <f>AD10+AD14-AE14</f>
        <v>0</v>
      </c>
      <c r="AE18" s="6"/>
      <c r="AG18" s="9">
        <f>AG10+AG14-AH14</f>
        <v>0</v>
      </c>
      <c r="AH18" s="6"/>
      <c r="AI18" s="1">
        <f>AJ11+AJ14-AK14</f>
        <v>0</v>
      </c>
      <c r="AJ18" s="9">
        <f>AJ10+AJ14-AK14</f>
        <v>0</v>
      </c>
      <c r="AK18" s="6"/>
      <c r="AO18" s="69" t="s">
        <v>42</v>
      </c>
      <c r="AP18" s="71"/>
      <c r="AQ18" s="60">
        <f>AQ15+AQ11+AQ12+AQ13-AT11</f>
        <v>393589</v>
      </c>
    </row>
    <row r="19" spans="1:46" ht="13.5" thickBot="1" x14ac:dyDescent="0.25">
      <c r="A19" s="1" t="s">
        <v>33</v>
      </c>
      <c r="C19" s="11"/>
      <c r="D19" s="12">
        <f>C17-C18</f>
        <v>-1</v>
      </c>
      <c r="F19" s="11"/>
      <c r="G19" s="12">
        <f>F17-F18</f>
        <v>0</v>
      </c>
      <c r="I19" s="11"/>
      <c r="J19" s="12">
        <f>G17-G18</f>
        <v>0</v>
      </c>
      <c r="L19" s="11"/>
      <c r="M19" s="12">
        <f>L17-L18</f>
        <v>0</v>
      </c>
      <c r="O19" s="11"/>
      <c r="P19" s="12">
        <f>O17-O18</f>
        <v>0</v>
      </c>
      <c r="R19" s="11"/>
      <c r="S19" s="12">
        <f>R17-R18</f>
        <v>0</v>
      </c>
      <c r="U19" s="11"/>
      <c r="V19" s="12">
        <f>U17-U18</f>
        <v>0</v>
      </c>
      <c r="X19" s="11"/>
      <c r="Y19" s="12">
        <f>X17-X18</f>
        <v>0</v>
      </c>
      <c r="AA19" s="11"/>
      <c r="AB19" s="12">
        <f>AA17-AA18</f>
        <v>0</v>
      </c>
      <c r="AD19" s="11"/>
      <c r="AE19" s="12">
        <f>AD17-AD18</f>
        <v>0</v>
      </c>
      <c r="AG19" s="11"/>
      <c r="AH19" s="12">
        <f>AG17-AG18</f>
        <v>0</v>
      </c>
      <c r="AJ19" s="11"/>
      <c r="AK19" s="12">
        <f>AJ17-AJ18</f>
        <v>0</v>
      </c>
    </row>
    <row r="20" spans="1:46" customFormat="1" x14ac:dyDescent="0.2"/>
    <row r="21" spans="1:46" customFormat="1" ht="13.5" thickBot="1" x14ac:dyDescent="0.25"/>
    <row r="22" spans="1:46" x14ac:dyDescent="0.2">
      <c r="A22" s="37" t="s">
        <v>52</v>
      </c>
      <c r="C22" s="3"/>
      <c r="D22" s="4"/>
      <c r="F22" s="3"/>
      <c r="G22" s="4"/>
      <c r="I22" s="3"/>
      <c r="J22" s="4"/>
      <c r="L22" s="3"/>
      <c r="M22" s="4"/>
      <c r="O22" s="3"/>
      <c r="P22" s="4"/>
      <c r="R22" s="3"/>
      <c r="S22" s="4"/>
      <c r="U22" s="3"/>
      <c r="V22" s="4"/>
      <c r="X22" s="3"/>
      <c r="Y22" s="4"/>
      <c r="AA22" s="3"/>
      <c r="AB22" s="4"/>
      <c r="AD22" s="3"/>
      <c r="AE22" s="4"/>
      <c r="AG22" s="3"/>
      <c r="AH22" s="4"/>
      <c r="AJ22" s="3"/>
      <c r="AK22" s="4"/>
      <c r="AL22" s="84" t="s">
        <v>64</v>
      </c>
      <c r="AM22" s="85"/>
      <c r="AO22" s="80" t="s">
        <v>61</v>
      </c>
      <c r="AP22" s="80"/>
      <c r="AQ22" s="80"/>
    </row>
    <row r="23" spans="1:46" ht="8.1" customHeight="1" x14ac:dyDescent="0.2">
      <c r="C23" s="5"/>
      <c r="D23" s="6"/>
      <c r="F23" s="5"/>
      <c r="G23" s="6"/>
      <c r="I23" s="5"/>
      <c r="J23" s="6"/>
      <c r="L23" s="5"/>
      <c r="M23" s="6"/>
      <c r="O23" s="5"/>
      <c r="P23" s="6"/>
      <c r="R23" s="5"/>
      <c r="S23" s="6"/>
      <c r="U23" s="5"/>
      <c r="V23" s="6"/>
      <c r="X23" s="5"/>
      <c r="Y23" s="6"/>
      <c r="AA23" s="5"/>
      <c r="AB23" s="6"/>
      <c r="AD23" s="5"/>
      <c r="AE23" s="6"/>
      <c r="AG23" s="5"/>
      <c r="AH23" s="6"/>
      <c r="AJ23" s="5"/>
      <c r="AK23" s="6"/>
      <c r="AL23" s="84"/>
      <c r="AM23" s="85"/>
      <c r="AO23" s="80"/>
      <c r="AP23" s="80"/>
      <c r="AQ23" s="80"/>
    </row>
    <row r="24" spans="1:46" x14ac:dyDescent="0.2">
      <c r="A24" s="1" t="s">
        <v>12</v>
      </c>
      <c r="C24" s="15">
        <v>244052</v>
      </c>
      <c r="D24" s="6"/>
      <c r="F24" s="15">
        <v>186325</v>
      </c>
      <c r="G24" s="6"/>
      <c r="I24" s="15"/>
      <c r="J24" s="6"/>
      <c r="L24" s="15"/>
      <c r="M24" s="6"/>
      <c r="O24" s="15"/>
      <c r="P24" s="6"/>
      <c r="R24" s="15"/>
      <c r="S24" s="6"/>
      <c r="U24" s="15"/>
      <c r="V24" s="6"/>
      <c r="X24" s="15"/>
      <c r="Y24" s="6"/>
      <c r="AA24" s="15"/>
      <c r="AB24" s="6"/>
      <c r="AD24" s="15"/>
      <c r="AE24" s="6"/>
      <c r="AG24" s="15"/>
      <c r="AH24" s="6"/>
      <c r="AJ24" s="15"/>
      <c r="AK24" s="6"/>
      <c r="AL24" s="54" t="s">
        <v>37</v>
      </c>
      <c r="AM24" s="49" t="s">
        <v>38</v>
      </c>
      <c r="AO24" s="68" t="s">
        <v>37</v>
      </c>
      <c r="AP24" s="68"/>
      <c r="AQ24" s="68"/>
      <c r="AS24" s="81" t="s">
        <v>38</v>
      </c>
      <c r="AT24" s="82"/>
    </row>
    <row r="25" spans="1:46" x14ac:dyDescent="0.2">
      <c r="A25" s="1" t="s">
        <v>21</v>
      </c>
      <c r="C25" s="15">
        <v>17498</v>
      </c>
      <c r="D25" s="6"/>
      <c r="F25" s="1">
        <v>16357</v>
      </c>
      <c r="G25" s="6"/>
      <c r="I25" s="15"/>
      <c r="J25" s="6"/>
      <c r="L25" s="15"/>
      <c r="M25" s="6"/>
      <c r="O25" s="15"/>
      <c r="P25" s="6"/>
      <c r="R25" s="15"/>
      <c r="S25" s="6"/>
      <c r="U25" s="15"/>
      <c r="V25" s="6"/>
      <c r="X25" s="15"/>
      <c r="Y25" s="6"/>
      <c r="AA25" s="15"/>
      <c r="AB25" s="6"/>
      <c r="AD25" s="15"/>
      <c r="AE25" s="6"/>
      <c r="AG25" s="15"/>
      <c r="AH25" s="6"/>
      <c r="AJ25" s="15"/>
      <c r="AK25" s="6"/>
      <c r="AL25" s="55">
        <f>C25+F26+I25+L25+O25+R25+U25+X25+AA25+AD25+AG25+AJ25</f>
        <v>99908</v>
      </c>
      <c r="AM25" s="60">
        <f>D25+J25+M25+P25+S25+V25+Y25+AB25+AE25+AH25+AK25+G25</f>
        <v>0</v>
      </c>
      <c r="AO25" s="69" t="s">
        <v>34</v>
      </c>
      <c r="AP25" s="71"/>
      <c r="AQ25" s="50">
        <f>AL25</f>
        <v>99908</v>
      </c>
      <c r="AS25" s="36" t="s">
        <v>39</v>
      </c>
      <c r="AT25" s="60">
        <f>AM29</f>
        <v>4296593</v>
      </c>
    </row>
    <row r="26" spans="1:46" x14ac:dyDescent="0.2">
      <c r="A26" s="1" t="s">
        <v>22</v>
      </c>
      <c r="C26" s="15">
        <v>2486</v>
      </c>
      <c r="D26" s="6"/>
      <c r="F26" s="15">
        <v>82410</v>
      </c>
      <c r="G26" s="6"/>
      <c r="I26" s="15"/>
      <c r="J26" s="6"/>
      <c r="L26" s="15"/>
      <c r="M26" s="6"/>
      <c r="O26" s="15"/>
      <c r="P26" s="6"/>
      <c r="R26" s="15"/>
      <c r="S26" s="6"/>
      <c r="U26" s="15"/>
      <c r="V26" s="6"/>
      <c r="X26" s="15"/>
      <c r="Y26" s="6"/>
      <c r="AA26" s="15"/>
      <c r="AB26" s="6"/>
      <c r="AD26" s="15"/>
      <c r="AE26" s="6"/>
      <c r="AG26" s="15"/>
      <c r="AH26" s="6"/>
      <c r="AJ26" s="15"/>
      <c r="AK26" s="6"/>
      <c r="AL26" s="55" t="e">
        <f>C26+#REF!+I26+L26+O26+R26+U26+X26+AA26+AD26+AG26+AJ26</f>
        <v>#REF!</v>
      </c>
      <c r="AM26" s="60">
        <f>D26+J26+M26+P26+S26+V26+Y26+AB26+AE26+AH26+AK26+G26</f>
        <v>0</v>
      </c>
      <c r="AO26" s="69" t="s">
        <v>35</v>
      </c>
      <c r="AP26" s="71"/>
      <c r="AQ26" s="60" t="e">
        <f>AL26</f>
        <v>#REF!</v>
      </c>
    </row>
    <row r="27" spans="1:46" x14ac:dyDescent="0.2">
      <c r="A27" s="1" t="s">
        <v>23</v>
      </c>
      <c r="C27" s="9">
        <f>SUM(C25:C26)</f>
        <v>19984</v>
      </c>
      <c r="D27" s="16">
        <v>22331</v>
      </c>
      <c r="F27" s="9">
        <f>SUM(F25:F26)</f>
        <v>98767</v>
      </c>
      <c r="G27" s="16">
        <v>90253</v>
      </c>
      <c r="I27" s="9">
        <f>SUM(I25:I26)</f>
        <v>0</v>
      </c>
      <c r="J27" s="16"/>
      <c r="L27" s="9">
        <f>SUM(L25:L26)</f>
        <v>0</v>
      </c>
      <c r="M27" s="16"/>
      <c r="O27" s="9">
        <f>SUM(O25:O26)</f>
        <v>0</v>
      </c>
      <c r="P27" s="16"/>
      <c r="R27" s="9">
        <f>SUM(R25:R26)</f>
        <v>0</v>
      </c>
      <c r="S27" s="16"/>
      <c r="U27" s="9">
        <f>SUM(U25:U26)</f>
        <v>0</v>
      </c>
      <c r="V27" s="16"/>
      <c r="X27" s="9">
        <f>SUM(X25:X26)</f>
        <v>0</v>
      </c>
      <c r="Y27" s="16"/>
      <c r="AA27" s="9">
        <f>SUM(AA25:AA26)</f>
        <v>0</v>
      </c>
      <c r="AB27" s="16"/>
      <c r="AD27" s="9">
        <f>SUM(AD25:AD26)</f>
        <v>0</v>
      </c>
      <c r="AE27" s="16"/>
      <c r="AG27" s="9">
        <f>SUM(AG25:AG26)</f>
        <v>0</v>
      </c>
      <c r="AH27" s="16"/>
      <c r="AJ27" s="9">
        <f>SUM(AJ25:AJ26)</f>
        <v>0</v>
      </c>
      <c r="AK27" s="16"/>
      <c r="AL27" s="70"/>
      <c r="AM27" s="71"/>
      <c r="AO27" s="69" t="s">
        <v>36</v>
      </c>
      <c r="AP27" s="71"/>
      <c r="AQ27" s="60">
        <f>AL28</f>
        <v>4188243</v>
      </c>
    </row>
    <row r="28" spans="1:46" x14ac:dyDescent="0.2">
      <c r="A28" s="1" t="s">
        <v>15</v>
      </c>
      <c r="C28" s="15">
        <v>2158350</v>
      </c>
      <c r="D28" s="16">
        <v>2213729</v>
      </c>
      <c r="F28" s="15">
        <v>2029893</v>
      </c>
      <c r="G28" s="16">
        <v>1970280</v>
      </c>
      <c r="I28" s="15"/>
      <c r="J28" s="16"/>
      <c r="L28" s="15"/>
      <c r="M28" s="16"/>
      <c r="O28" s="15"/>
      <c r="P28" s="16"/>
      <c r="R28" s="15"/>
      <c r="S28" s="16"/>
      <c r="U28" s="15"/>
      <c r="V28" s="16"/>
      <c r="X28" s="15"/>
      <c r="Y28" s="16"/>
      <c r="AA28" s="15"/>
      <c r="AB28" s="16"/>
      <c r="AD28" s="15"/>
      <c r="AE28" s="16"/>
      <c r="AG28" s="15"/>
      <c r="AH28" s="16"/>
      <c r="AJ28" s="15"/>
      <c r="AK28" s="16"/>
      <c r="AL28" s="55">
        <f t="shared" ref="AL26:AL29" si="2">C28+F28+I28+L28+O28+R28+U28+X28+AA28+AD28+AG28+AJ28</f>
        <v>4188243</v>
      </c>
      <c r="AM28" s="60">
        <f>D28+J28+M28+P28+S28+V28+Y28+AB28+AE28+AH28+AK28+G28</f>
        <v>4184009</v>
      </c>
      <c r="AO28" s="69"/>
      <c r="AP28" s="70"/>
      <c r="AQ28" s="71"/>
    </row>
    <row r="29" spans="1:46" x14ac:dyDescent="0.2">
      <c r="A29" s="1" t="s">
        <v>20</v>
      </c>
      <c r="C29" s="9">
        <f>C25+C26+C28</f>
        <v>2178334</v>
      </c>
      <c r="D29" s="10">
        <f>SUM(D25:D28)</f>
        <v>2236060</v>
      </c>
      <c r="F29" s="9">
        <f>F25+F26+F28</f>
        <v>2128660</v>
      </c>
      <c r="G29" s="10">
        <f>SUM(G25:G28)</f>
        <v>2060533</v>
      </c>
      <c r="I29" s="9">
        <f>I25+I26+I28</f>
        <v>0</v>
      </c>
      <c r="J29" s="10">
        <f>SUM(J25:J28)</f>
        <v>0</v>
      </c>
      <c r="L29" s="9">
        <f>L25+L26+L28</f>
        <v>0</v>
      </c>
      <c r="M29" s="10">
        <f>SUM(M25:M28)</f>
        <v>0</v>
      </c>
      <c r="O29" s="9">
        <f>O25+O26+O28</f>
        <v>0</v>
      </c>
      <c r="P29" s="10">
        <f>SUM(P25:P28)</f>
        <v>0</v>
      </c>
      <c r="R29" s="9">
        <f>R25+R26+R28</f>
        <v>0</v>
      </c>
      <c r="S29" s="10">
        <f>SUM(S25:S28)</f>
        <v>0</v>
      </c>
      <c r="U29" s="9">
        <f>U25+U26+U28</f>
        <v>0</v>
      </c>
      <c r="V29" s="10">
        <f>SUM(V25:V28)</f>
        <v>0</v>
      </c>
      <c r="X29" s="9">
        <f>X25+X26+X28</f>
        <v>0</v>
      </c>
      <c r="Y29" s="10">
        <f>SUM(Y25:Y28)</f>
        <v>0</v>
      </c>
      <c r="Z29" s="13"/>
      <c r="AA29" s="9">
        <f>AA25+AA26+AA28</f>
        <v>0</v>
      </c>
      <c r="AB29" s="10">
        <f>SUM(AB25:AB28)</f>
        <v>0</v>
      </c>
      <c r="AC29" s="13"/>
      <c r="AD29" s="9">
        <f>AD25+AD26+AD28</f>
        <v>0</v>
      </c>
      <c r="AE29" s="10">
        <f>SUM(AE25:AE28)</f>
        <v>0</v>
      </c>
      <c r="AF29" s="13"/>
      <c r="AG29" s="9">
        <f>AG25+AG26+AG28</f>
        <v>0</v>
      </c>
      <c r="AH29" s="10">
        <f>SUM(AH25:AH28)</f>
        <v>0</v>
      </c>
      <c r="AI29" s="13"/>
      <c r="AJ29" s="9">
        <f>AJ25+AJ26+AJ28</f>
        <v>0</v>
      </c>
      <c r="AK29" s="10">
        <f>SUM(AK25:AK28)</f>
        <v>0</v>
      </c>
      <c r="AL29" s="55">
        <f t="shared" si="2"/>
        <v>4306994</v>
      </c>
      <c r="AM29" s="60">
        <f>D29+J29+M29+P29+S29+V29+Y29+AB29+AE29+AH29+AK29+G29</f>
        <v>4296593</v>
      </c>
      <c r="AO29" s="69" t="s">
        <v>40</v>
      </c>
      <c r="AP29" s="71"/>
      <c r="AQ29" s="60">
        <f>C24</f>
        <v>244052</v>
      </c>
    </row>
    <row r="30" spans="1:46" x14ac:dyDescent="0.2">
      <c r="C30" s="5"/>
      <c r="D30" s="6"/>
      <c r="F30" s="5"/>
      <c r="G30" s="6"/>
      <c r="I30" s="5"/>
      <c r="J30" s="6"/>
      <c r="L30" s="5"/>
      <c r="M30" s="6"/>
      <c r="O30" s="5"/>
      <c r="P30" s="6"/>
      <c r="R30" s="5"/>
      <c r="S30" s="6"/>
      <c r="U30" s="5"/>
      <c r="V30" s="6"/>
      <c r="X30" s="5"/>
      <c r="Y30" s="6"/>
      <c r="AA30" s="5"/>
      <c r="AB30" s="6"/>
      <c r="AD30" s="5"/>
      <c r="AE30" s="6"/>
      <c r="AG30" s="5"/>
      <c r="AH30" s="6"/>
      <c r="AJ30" s="5"/>
      <c r="AK30" s="6"/>
      <c r="AO30" s="69" t="s">
        <v>43</v>
      </c>
      <c r="AP30" s="71"/>
      <c r="AQ30" s="60">
        <f>AJ32</f>
        <v>0</v>
      </c>
    </row>
    <row r="31" spans="1:46" ht="8.1" customHeight="1" x14ac:dyDescent="0.2">
      <c r="C31" s="5"/>
      <c r="D31" s="6"/>
      <c r="F31" s="5"/>
      <c r="G31" s="6"/>
      <c r="I31" s="5"/>
      <c r="J31" s="6"/>
      <c r="L31" s="5"/>
      <c r="M31" s="6"/>
      <c r="O31" s="5"/>
      <c r="P31" s="6"/>
      <c r="R31" s="5"/>
      <c r="S31" s="6"/>
      <c r="U31" s="5"/>
      <c r="V31" s="6"/>
      <c r="X31" s="5"/>
      <c r="Y31" s="6"/>
      <c r="AA31" s="5"/>
      <c r="AB31" s="6"/>
      <c r="AD31" s="5"/>
      <c r="AE31" s="6"/>
      <c r="AG31" s="5"/>
      <c r="AH31" s="6"/>
      <c r="AJ31" s="5"/>
      <c r="AK31" s="6"/>
      <c r="AO31" s="69"/>
      <c r="AP31" s="70"/>
      <c r="AQ31" s="71"/>
    </row>
    <row r="32" spans="1:46" x14ac:dyDescent="0.2">
      <c r="A32" s="1" t="s">
        <v>18</v>
      </c>
      <c r="C32" s="15">
        <v>186325</v>
      </c>
      <c r="D32" s="6"/>
      <c r="F32" s="15">
        <v>254452</v>
      </c>
      <c r="G32" s="6"/>
      <c r="I32" s="15"/>
      <c r="J32" s="6"/>
      <c r="L32" s="15"/>
      <c r="M32" s="6"/>
      <c r="O32" s="15"/>
      <c r="P32" s="6"/>
      <c r="R32" s="15"/>
      <c r="S32" s="6"/>
      <c r="U32" s="15"/>
      <c r="V32" s="6"/>
      <c r="X32" s="15"/>
      <c r="Y32" s="6"/>
      <c r="AA32" s="15"/>
      <c r="AB32" s="6"/>
      <c r="AD32" s="15"/>
      <c r="AE32" s="6"/>
      <c r="AG32" s="15"/>
      <c r="AH32" s="6"/>
      <c r="AJ32" s="15"/>
      <c r="AK32" s="6"/>
      <c r="AO32" s="69" t="s">
        <v>42</v>
      </c>
      <c r="AP32" s="71"/>
      <c r="AQ32" s="60" t="e">
        <f>AQ29+AQ25+AQ26+AQ27-AT25</f>
        <v>#REF!</v>
      </c>
    </row>
    <row r="33" spans="1:46" x14ac:dyDescent="0.2">
      <c r="A33" s="1" t="s">
        <v>19</v>
      </c>
      <c r="C33" s="9">
        <f>C24+C29-D29</f>
        <v>186326</v>
      </c>
      <c r="D33" s="6"/>
      <c r="F33" s="9">
        <f>F24+F29-G29</f>
        <v>254452</v>
      </c>
      <c r="G33" s="6"/>
      <c r="I33" s="9">
        <f>I24+I29-J29</f>
        <v>0</v>
      </c>
      <c r="J33" s="6"/>
      <c r="L33" s="9">
        <f>L24+L29-M29</f>
        <v>0</v>
      </c>
      <c r="M33" s="6"/>
      <c r="O33" s="9">
        <f>O24+O29-P29</f>
        <v>0</v>
      </c>
      <c r="P33" s="6"/>
      <c r="R33" s="9">
        <f>R24+R29-S29</f>
        <v>0</v>
      </c>
      <c r="S33" s="6"/>
      <c r="U33" s="9">
        <f>U24+U29-V29</f>
        <v>0</v>
      </c>
      <c r="V33" s="6"/>
      <c r="X33" s="9">
        <f>X24+X29-Y29</f>
        <v>0</v>
      </c>
      <c r="Y33" s="6"/>
      <c r="AA33" s="9">
        <f>AA24+AA29-AB29</f>
        <v>0</v>
      </c>
      <c r="AB33" s="6"/>
      <c r="AD33" s="9">
        <f>AD24+AD29-AE29</f>
        <v>0</v>
      </c>
      <c r="AE33" s="6"/>
      <c r="AG33" s="9">
        <f>AG24+AG29-AH29</f>
        <v>0</v>
      </c>
      <c r="AH33" s="6"/>
      <c r="AJ33" s="9">
        <f>AJ24+AJ29-AK29</f>
        <v>0</v>
      </c>
      <c r="AK33" s="6"/>
    </row>
    <row r="34" spans="1:46" ht="13.5" thickBot="1" x14ac:dyDescent="0.25">
      <c r="A34" s="1" t="s">
        <v>33</v>
      </c>
      <c r="C34" s="11"/>
      <c r="D34" s="12">
        <f>C32-C33</f>
        <v>-1</v>
      </c>
      <c r="F34" s="11"/>
      <c r="G34" s="12">
        <f>F32-F33</f>
        <v>0</v>
      </c>
      <c r="I34" s="11"/>
      <c r="J34" s="12">
        <f>I32-I33</f>
        <v>0</v>
      </c>
      <c r="L34" s="11"/>
      <c r="M34" s="12">
        <f>L32-L33</f>
        <v>0</v>
      </c>
      <c r="O34" s="11"/>
      <c r="P34" s="12">
        <f>O32-O33</f>
        <v>0</v>
      </c>
      <c r="R34" s="11"/>
      <c r="S34" s="12">
        <f>R32-R33</f>
        <v>0</v>
      </c>
      <c r="U34" s="11"/>
      <c r="V34" s="12">
        <f>U32-U33</f>
        <v>0</v>
      </c>
      <c r="X34" s="11"/>
      <c r="Y34" s="12">
        <f>X32-X33</f>
        <v>0</v>
      </c>
      <c r="AA34" s="11"/>
      <c r="AB34" s="12">
        <f>AA32-AA33</f>
        <v>0</v>
      </c>
      <c r="AD34" s="11"/>
      <c r="AE34" s="12">
        <f>AD32-AD33</f>
        <v>0</v>
      </c>
      <c r="AG34" s="11"/>
      <c r="AH34" s="12">
        <f>AG32-AG33</f>
        <v>0</v>
      </c>
      <c r="AJ34" s="11"/>
      <c r="AK34" s="12">
        <f>AJ32-AJ33</f>
        <v>0</v>
      </c>
    </row>
    <row r="36" spans="1:46" ht="13.5" thickBot="1" x14ac:dyDescent="0.25">
      <c r="AO36" s="80" t="s">
        <v>67</v>
      </c>
      <c r="AP36" s="80"/>
      <c r="AQ36" s="80"/>
    </row>
    <row r="37" spans="1:46" x14ac:dyDescent="0.2">
      <c r="A37" s="14" t="s">
        <v>67</v>
      </c>
      <c r="C37" s="3"/>
      <c r="D37" s="4"/>
      <c r="F37" s="3"/>
      <c r="G37" s="4"/>
      <c r="I37" s="3"/>
      <c r="J37" s="4"/>
      <c r="L37" s="3"/>
      <c r="M37" s="4"/>
      <c r="O37" s="3"/>
      <c r="P37" s="4"/>
      <c r="R37" s="3"/>
      <c r="S37" s="4"/>
      <c r="U37" s="3"/>
      <c r="V37" s="4"/>
      <c r="X37" s="3"/>
      <c r="Y37" s="4"/>
      <c r="AA37" s="3"/>
      <c r="AB37" s="4"/>
      <c r="AD37" s="3"/>
      <c r="AE37" s="4"/>
      <c r="AG37" s="3"/>
      <c r="AH37" s="4"/>
      <c r="AJ37" s="3"/>
      <c r="AK37" s="4"/>
      <c r="AO37" s="80"/>
      <c r="AP37" s="80"/>
      <c r="AQ37" s="80"/>
    </row>
    <row r="38" spans="1:46" x14ac:dyDescent="0.2">
      <c r="C38" s="5"/>
      <c r="D38" s="6"/>
      <c r="F38" s="5"/>
      <c r="G38" s="6"/>
      <c r="I38" s="5"/>
      <c r="J38" s="6"/>
      <c r="L38" s="5"/>
      <c r="M38" s="6"/>
      <c r="O38" s="5"/>
      <c r="P38" s="6"/>
      <c r="R38" s="5"/>
      <c r="S38" s="6"/>
      <c r="U38" s="5"/>
      <c r="V38" s="6"/>
      <c r="X38" s="5"/>
      <c r="Y38" s="6"/>
      <c r="AA38" s="5"/>
      <c r="AB38" s="6"/>
      <c r="AD38" s="5"/>
      <c r="AE38" s="6"/>
      <c r="AG38" s="5"/>
      <c r="AH38" s="6"/>
      <c r="AJ38" s="5"/>
      <c r="AK38" s="6"/>
      <c r="AO38" s="68" t="s">
        <v>37</v>
      </c>
      <c r="AP38" s="68"/>
      <c r="AQ38" s="68"/>
    </row>
    <row r="39" spans="1:46" x14ac:dyDescent="0.2">
      <c r="A39" s="1" t="s">
        <v>12</v>
      </c>
      <c r="C39" s="5"/>
      <c r="D39" s="6"/>
      <c r="F39" s="5"/>
      <c r="G39" s="6"/>
      <c r="I39" s="5"/>
      <c r="J39" s="6"/>
      <c r="L39" s="5"/>
      <c r="M39" s="6"/>
      <c r="O39" s="5"/>
      <c r="P39" s="6"/>
      <c r="R39" s="5"/>
      <c r="S39" s="6"/>
      <c r="U39" s="5"/>
      <c r="V39" s="6"/>
      <c r="X39" s="5"/>
      <c r="Y39" s="6"/>
      <c r="AA39" s="5"/>
      <c r="AB39" s="6"/>
      <c r="AD39" s="5"/>
      <c r="AE39" s="6"/>
      <c r="AG39" s="5"/>
      <c r="AH39" s="6"/>
      <c r="AJ39" s="5"/>
      <c r="AK39" s="6"/>
      <c r="AO39" s="69" t="s">
        <v>34</v>
      </c>
      <c r="AP39" s="71"/>
      <c r="AQ39" s="60">
        <f>C50+F50+I50+L50+O50+R50+U50+X50+AA50+AD50+AG50+AJ50</f>
        <v>0</v>
      </c>
      <c r="AS39" s="81" t="s">
        <v>38</v>
      </c>
      <c r="AT39" s="82"/>
    </row>
    <row r="40" spans="1:46" x14ac:dyDescent="0.2">
      <c r="A40" s="1" t="s">
        <v>25</v>
      </c>
      <c r="C40" s="15"/>
      <c r="D40" s="6"/>
      <c r="F40" s="15"/>
      <c r="G40" s="6"/>
      <c r="I40" s="15"/>
      <c r="J40" s="6"/>
      <c r="L40" s="15"/>
      <c r="M40" s="6"/>
      <c r="O40" s="15"/>
      <c r="P40" s="6"/>
      <c r="S40" s="6"/>
      <c r="U40" s="15"/>
      <c r="V40" s="6"/>
      <c r="X40" s="15"/>
      <c r="Y40" s="6"/>
      <c r="AA40" s="15"/>
      <c r="AB40" s="6"/>
      <c r="AD40" s="15"/>
      <c r="AE40" s="6"/>
      <c r="AG40" s="15"/>
      <c r="AH40" s="6"/>
      <c r="AJ40" s="15"/>
      <c r="AK40" s="6"/>
      <c r="AO40" s="69" t="s">
        <v>35</v>
      </c>
      <c r="AP40" s="71"/>
      <c r="AQ40" s="60">
        <f>AL52</f>
        <v>0</v>
      </c>
      <c r="AS40" s="36" t="s">
        <v>39</v>
      </c>
      <c r="AT40" s="60" t="e">
        <f>AM49+AM50+AM51+AM52+AM53</f>
        <v>#REF!</v>
      </c>
    </row>
    <row r="41" spans="1:46" x14ac:dyDescent="0.2">
      <c r="A41" s="1" t="s">
        <v>26</v>
      </c>
      <c r="D41" s="6"/>
      <c r="F41" s="15"/>
      <c r="G41" s="6"/>
      <c r="I41" s="15"/>
      <c r="J41" s="6"/>
      <c r="L41" s="15"/>
      <c r="M41" s="6"/>
      <c r="O41" s="15"/>
      <c r="P41" s="6"/>
      <c r="R41" s="15"/>
      <c r="S41" s="6"/>
      <c r="U41" s="15"/>
      <c r="V41" s="6"/>
      <c r="X41" s="5"/>
      <c r="Y41" s="6"/>
      <c r="AA41" s="15"/>
      <c r="AB41" s="6"/>
      <c r="AD41" s="15"/>
      <c r="AE41" s="6"/>
      <c r="AG41" s="15"/>
      <c r="AH41" s="6"/>
      <c r="AJ41" s="15"/>
      <c r="AK41" s="6"/>
      <c r="AO41" s="69" t="s">
        <v>36</v>
      </c>
      <c r="AP41" s="71"/>
      <c r="AQ41" s="60">
        <f>AL48+AL49</f>
        <v>0</v>
      </c>
    </row>
    <row r="42" spans="1:46" x14ac:dyDescent="0.2">
      <c r="A42" s="1" t="s">
        <v>27</v>
      </c>
      <c r="C42" s="15"/>
      <c r="D42" s="6"/>
      <c r="F42" s="15"/>
      <c r="G42" s="6"/>
      <c r="I42" s="15"/>
      <c r="J42" s="6"/>
      <c r="L42" s="15"/>
      <c r="M42" s="6"/>
      <c r="O42" s="15"/>
      <c r="P42" s="6"/>
      <c r="R42" s="15"/>
      <c r="S42" s="6"/>
      <c r="U42" s="15"/>
      <c r="V42" s="6"/>
      <c r="X42" s="5"/>
      <c r="Y42" s="6"/>
      <c r="AA42" s="15"/>
      <c r="AB42" s="6"/>
      <c r="AD42" s="15"/>
      <c r="AE42" s="6"/>
      <c r="AG42" s="15"/>
      <c r="AH42" s="6"/>
      <c r="AJ42" s="15"/>
      <c r="AK42" s="6"/>
      <c r="AO42" s="69"/>
      <c r="AP42" s="70"/>
      <c r="AQ42" s="71"/>
    </row>
    <row r="43" spans="1:46" x14ac:dyDescent="0.2">
      <c r="A43" s="1" t="s">
        <v>28</v>
      </c>
      <c r="C43" s="15"/>
      <c r="D43" s="6"/>
      <c r="F43" s="15"/>
      <c r="G43" s="6"/>
      <c r="I43" s="15"/>
      <c r="J43" s="6"/>
      <c r="L43" s="15"/>
      <c r="M43" s="6"/>
      <c r="O43" s="15"/>
      <c r="P43" s="6"/>
      <c r="R43" s="15"/>
      <c r="S43" s="6"/>
      <c r="U43" s="15"/>
      <c r="V43" s="6"/>
      <c r="X43" s="15"/>
      <c r="Y43" s="6"/>
      <c r="AA43" s="15"/>
      <c r="AB43" s="6"/>
      <c r="AD43" s="15"/>
      <c r="AE43" s="6"/>
      <c r="AG43" s="15"/>
      <c r="AH43" s="6"/>
      <c r="AJ43" s="15"/>
      <c r="AK43" s="6"/>
      <c r="AO43" s="69" t="s">
        <v>40</v>
      </c>
      <c r="AP43" s="71"/>
      <c r="AQ43" s="60">
        <f>C46</f>
        <v>0</v>
      </c>
    </row>
    <row r="44" spans="1:46" x14ac:dyDescent="0.2">
      <c r="A44" s="1" t="s">
        <v>29</v>
      </c>
      <c r="C44" s="15"/>
      <c r="D44" s="6"/>
      <c r="F44" s="15"/>
      <c r="G44" s="6"/>
      <c r="I44" s="15"/>
      <c r="J44" s="6"/>
      <c r="L44" s="15"/>
      <c r="M44" s="6"/>
      <c r="O44" s="15"/>
      <c r="P44" s="6"/>
      <c r="R44" s="15"/>
      <c r="S44" s="6"/>
      <c r="U44" s="15"/>
      <c r="V44" s="6"/>
      <c r="X44" s="15"/>
      <c r="Y44" s="6"/>
      <c r="AA44" s="15"/>
      <c r="AB44" s="6"/>
      <c r="AD44" s="15"/>
      <c r="AE44" s="6"/>
      <c r="AG44" s="15"/>
      <c r="AH44" s="6"/>
      <c r="AJ44" s="15"/>
      <c r="AK44" s="6"/>
      <c r="AO44" s="69" t="s">
        <v>43</v>
      </c>
      <c r="AP44" s="71"/>
      <c r="AQ44" s="60">
        <f>AJ63</f>
        <v>0</v>
      </c>
    </row>
    <row r="45" spans="1:46" x14ac:dyDescent="0.2">
      <c r="A45" s="1" t="s">
        <v>50</v>
      </c>
      <c r="C45" s="15"/>
      <c r="D45" s="6"/>
      <c r="F45" s="15"/>
      <c r="G45" s="6"/>
      <c r="I45" s="15"/>
      <c r="J45" s="6"/>
      <c r="L45" s="15"/>
      <c r="M45" s="6"/>
      <c r="O45" s="15"/>
      <c r="P45" s="6"/>
      <c r="R45" s="15"/>
      <c r="S45" s="6"/>
      <c r="U45" s="15"/>
      <c r="V45" s="6"/>
      <c r="X45" s="15"/>
      <c r="Y45" s="6"/>
      <c r="AA45" s="15"/>
      <c r="AB45" s="6"/>
      <c r="AD45" s="15"/>
      <c r="AE45" s="6"/>
      <c r="AG45" s="15"/>
      <c r="AH45" s="6"/>
      <c r="AJ45" s="15"/>
      <c r="AK45" s="6"/>
      <c r="AO45" s="69"/>
      <c r="AP45" s="70"/>
      <c r="AQ45" s="71"/>
    </row>
    <row r="46" spans="1:46" x14ac:dyDescent="0.2">
      <c r="A46" s="1" t="s">
        <v>30</v>
      </c>
      <c r="C46" s="9">
        <f>SUM(C40:C45)</f>
        <v>0</v>
      </c>
      <c r="D46" s="6"/>
      <c r="F46" s="9">
        <f>SUM(F40:F45)</f>
        <v>0</v>
      </c>
      <c r="G46" s="6"/>
      <c r="I46" s="9">
        <f>SUM(I40:I45)</f>
        <v>0</v>
      </c>
      <c r="J46" s="6"/>
      <c r="L46" s="9">
        <f>SUM(L40:L45)</f>
        <v>0</v>
      </c>
      <c r="M46" s="6"/>
      <c r="O46" s="9">
        <f>SUM(O40:O45)</f>
        <v>0</v>
      </c>
      <c r="P46" s="6"/>
      <c r="R46" s="9">
        <f>SUM(R41:R45)</f>
        <v>0</v>
      </c>
      <c r="S46" s="6"/>
      <c r="U46" s="9">
        <f>SUM(U40:U45)</f>
        <v>0</v>
      </c>
      <c r="V46" s="6"/>
      <c r="X46" s="9">
        <f>SUM(X40:X45)</f>
        <v>0</v>
      </c>
      <c r="Y46" s="6"/>
      <c r="AA46" s="9">
        <f>SUM(AA40:AA45)</f>
        <v>0</v>
      </c>
      <c r="AB46" s="6"/>
      <c r="AD46" s="9">
        <f>SUM(AD40:AD45)</f>
        <v>0</v>
      </c>
      <c r="AE46" s="6"/>
      <c r="AG46" s="9">
        <f>SUM(AG40:AG45)</f>
        <v>0</v>
      </c>
      <c r="AH46" s="6"/>
      <c r="AJ46" s="9">
        <f>SUM(AJ40:AJ45)</f>
        <v>0</v>
      </c>
      <c r="AK46" s="6"/>
      <c r="AL46" s="84" t="s">
        <v>54</v>
      </c>
      <c r="AM46" s="86"/>
      <c r="AO46" s="69" t="s">
        <v>42</v>
      </c>
      <c r="AP46" s="71"/>
      <c r="AQ46" s="60" t="e">
        <f>AQ43+AQ39+AQ40+AQ41-AT40</f>
        <v>#REF!</v>
      </c>
    </row>
    <row r="47" spans="1:46" x14ac:dyDescent="0.2">
      <c r="C47" s="5"/>
      <c r="D47" s="6"/>
      <c r="F47" s="5"/>
      <c r="G47" s="6"/>
      <c r="I47" s="5"/>
      <c r="J47" s="6"/>
      <c r="L47" s="5"/>
      <c r="M47" s="6"/>
      <c r="O47" s="5"/>
      <c r="P47" s="6"/>
      <c r="R47" s="5"/>
      <c r="S47" s="6"/>
      <c r="U47" s="5"/>
      <c r="V47" s="6"/>
      <c r="X47" s="5"/>
      <c r="Y47" s="6"/>
      <c r="AA47" s="5"/>
      <c r="AB47" s="6"/>
      <c r="AD47" s="5"/>
      <c r="AE47" s="6"/>
      <c r="AG47" s="5"/>
      <c r="AH47" s="6"/>
      <c r="AJ47" s="5"/>
      <c r="AK47" s="6"/>
      <c r="AL47" s="57" t="s">
        <v>37</v>
      </c>
      <c r="AM47" s="58" t="s">
        <v>38</v>
      </c>
    </row>
    <row r="48" spans="1:46" x14ac:dyDescent="0.2">
      <c r="A48" s="1" t="s">
        <v>25</v>
      </c>
      <c r="C48" s="15"/>
      <c r="D48" s="16"/>
      <c r="F48" s="15"/>
      <c r="G48" s="16"/>
      <c r="I48" s="15"/>
      <c r="J48" s="16"/>
      <c r="L48" s="15"/>
      <c r="M48" s="16"/>
      <c r="O48" s="15"/>
      <c r="P48" s="16"/>
      <c r="R48" s="15"/>
      <c r="S48" s="16"/>
      <c r="U48" s="15"/>
      <c r="V48" s="16"/>
      <c r="X48" s="15"/>
      <c r="Y48" s="16"/>
      <c r="AA48" s="15"/>
      <c r="AB48" s="16"/>
      <c r="AD48" s="15"/>
      <c r="AE48" s="16"/>
      <c r="AG48" s="15"/>
      <c r="AH48" s="16"/>
      <c r="AJ48" s="15"/>
      <c r="AK48" s="16"/>
      <c r="AL48" s="51">
        <f>C48+F48+I48+L48+O48+R48+U48+X48+AA48+AD48+AG48+AJ48</f>
        <v>0</v>
      </c>
      <c r="AM48" s="56">
        <f>D48+G48+J48+M48+P48+S48+V48+Y48+AB48+AE48+AH48+AK48</f>
        <v>0</v>
      </c>
      <c r="AN48" s="17"/>
    </row>
    <row r="49" spans="1:40" x14ac:dyDescent="0.2">
      <c r="A49" s="1" t="s">
        <v>26</v>
      </c>
      <c r="C49" s="15"/>
      <c r="D49" s="16"/>
      <c r="F49" s="15"/>
      <c r="G49" s="16"/>
      <c r="I49" s="15"/>
      <c r="J49" s="16"/>
      <c r="L49" s="15"/>
      <c r="M49" s="16"/>
      <c r="O49" s="15"/>
      <c r="P49" s="16"/>
      <c r="R49" s="15"/>
      <c r="S49" s="16"/>
      <c r="U49" s="15"/>
      <c r="V49" s="16"/>
      <c r="X49" s="15"/>
      <c r="Y49" s="16"/>
      <c r="AA49" s="15"/>
      <c r="AB49" s="16"/>
      <c r="AD49" s="15"/>
      <c r="AE49" s="16"/>
      <c r="AG49" s="15"/>
      <c r="AJ49" s="15"/>
      <c r="AK49" s="16"/>
      <c r="AL49" s="51">
        <f t="shared" ref="AL49:AL54" si="3">C49+F49+I49+L49+O49+R49+U49+X49+AA49+AD49+AG49+AJ49</f>
        <v>0</v>
      </c>
      <c r="AM49" s="56">
        <f>D49+G49+J49+M49+P49+S49+V49+Y49+AB49+AE49+AH50+AK49</f>
        <v>0</v>
      </c>
      <c r="AN49" s="17"/>
    </row>
    <row r="50" spans="1:40" x14ac:dyDescent="0.2">
      <c r="A50" s="1" t="s">
        <v>27</v>
      </c>
      <c r="C50" s="15"/>
      <c r="D50" s="16"/>
      <c r="F50" s="15"/>
      <c r="G50" s="16"/>
      <c r="I50" s="15"/>
      <c r="J50" s="16"/>
      <c r="L50" s="15"/>
      <c r="M50" s="16"/>
      <c r="O50" s="15"/>
      <c r="P50" s="16"/>
      <c r="R50" s="15"/>
      <c r="S50" s="16"/>
      <c r="U50" s="15"/>
      <c r="V50" s="16"/>
      <c r="X50" s="15"/>
      <c r="Y50" s="16"/>
      <c r="AA50" s="15"/>
      <c r="AB50" s="16"/>
      <c r="AD50" s="15"/>
      <c r="AE50" s="16"/>
      <c r="AG50" s="15"/>
      <c r="AH50" s="16"/>
      <c r="AJ50" s="15"/>
      <c r="AK50" s="16"/>
      <c r="AL50" s="51">
        <f t="shared" si="3"/>
        <v>0</v>
      </c>
      <c r="AM50" s="56" t="e">
        <f>D50+G50+J50+M50+P50+S50+V50+Y50+AB50+AE50+#REF!+AK50</f>
        <v>#REF!</v>
      </c>
      <c r="AN50" s="17"/>
    </row>
    <row r="51" spans="1:40" x14ac:dyDescent="0.2">
      <c r="A51" s="1" t="s">
        <v>28</v>
      </c>
      <c r="C51" s="15"/>
      <c r="D51" s="16"/>
      <c r="F51" s="15"/>
      <c r="G51" s="16"/>
      <c r="I51" s="15"/>
      <c r="J51" s="16"/>
      <c r="L51" s="15"/>
      <c r="M51" s="16"/>
      <c r="O51" s="15"/>
      <c r="P51" s="16"/>
      <c r="R51" s="15"/>
      <c r="S51" s="16"/>
      <c r="U51" s="15"/>
      <c r="V51" s="16"/>
      <c r="X51" s="15"/>
      <c r="Y51" s="16"/>
      <c r="AA51" s="15"/>
      <c r="AB51" s="16"/>
      <c r="AD51" s="15"/>
      <c r="AE51" s="16"/>
      <c r="AG51" s="15"/>
      <c r="AH51" s="16"/>
      <c r="AJ51" s="15"/>
      <c r="AK51" s="16"/>
      <c r="AL51" s="51">
        <f t="shared" si="3"/>
        <v>0</v>
      </c>
      <c r="AM51" s="56">
        <f t="shared" ref="AM51:AM53" si="4">D51+G51+J51+M51+P51+S51+V51+Y51+AB51+AE51+AH51+AK51</f>
        <v>0</v>
      </c>
      <c r="AN51" s="17"/>
    </row>
    <row r="52" spans="1:40" x14ac:dyDescent="0.2">
      <c r="A52" s="1" t="s">
        <v>29</v>
      </c>
      <c r="C52" s="15"/>
      <c r="D52" s="16"/>
      <c r="F52" s="15"/>
      <c r="G52" s="16"/>
      <c r="I52" s="15"/>
      <c r="J52" s="16"/>
      <c r="L52" s="15"/>
      <c r="M52" s="16"/>
      <c r="O52" s="15"/>
      <c r="P52" s="16"/>
      <c r="R52" s="15"/>
      <c r="S52" s="16"/>
      <c r="U52" s="15"/>
      <c r="V52" s="16"/>
      <c r="X52" s="15"/>
      <c r="Y52" s="16"/>
      <c r="AA52" s="15"/>
      <c r="AB52" s="16"/>
      <c r="AD52" s="15"/>
      <c r="AE52" s="16"/>
      <c r="AG52" s="15"/>
      <c r="AH52" s="16"/>
      <c r="AJ52" s="15"/>
      <c r="AK52" s="16"/>
      <c r="AL52" s="51">
        <f t="shared" si="3"/>
        <v>0</v>
      </c>
      <c r="AM52" s="56">
        <f t="shared" si="4"/>
        <v>0</v>
      </c>
      <c r="AN52" s="17"/>
    </row>
    <row r="53" spans="1:40" x14ac:dyDescent="0.2">
      <c r="A53" s="35" t="s">
        <v>50</v>
      </c>
      <c r="C53" s="15"/>
      <c r="D53" s="16"/>
      <c r="F53" s="15"/>
      <c r="G53" s="16"/>
      <c r="I53" s="15"/>
      <c r="J53" s="16"/>
      <c r="L53" s="15"/>
      <c r="M53" s="16"/>
      <c r="O53" s="15"/>
      <c r="P53" s="16"/>
      <c r="R53" s="15"/>
      <c r="S53" s="16"/>
      <c r="U53" s="15"/>
      <c r="V53" s="16"/>
      <c r="X53" s="15"/>
      <c r="Y53" s="16"/>
      <c r="AA53" s="15"/>
      <c r="AB53" s="16"/>
      <c r="AD53" s="15"/>
      <c r="AE53" s="16"/>
      <c r="AG53" s="15"/>
      <c r="AH53" s="16"/>
      <c r="AJ53" s="15"/>
      <c r="AK53" s="16"/>
      <c r="AL53" s="51">
        <f t="shared" si="3"/>
        <v>0</v>
      </c>
      <c r="AM53" s="56">
        <f t="shared" si="4"/>
        <v>0</v>
      </c>
      <c r="AN53" s="17"/>
    </row>
    <row r="54" spans="1:40" x14ac:dyDescent="0.2">
      <c r="A54" s="1" t="s">
        <v>20</v>
      </c>
      <c r="C54" s="9">
        <f>SUM(C48:C53)</f>
        <v>0</v>
      </c>
      <c r="D54" s="10">
        <f>SUM(D48:D53)</f>
        <v>0</v>
      </c>
      <c r="F54" s="9">
        <f>SUM(F48:F53)</f>
        <v>0</v>
      </c>
      <c r="G54" s="10">
        <f>SUM(G48:G53)</f>
        <v>0</v>
      </c>
      <c r="I54" s="9">
        <f>SUM(I48:I53)</f>
        <v>0</v>
      </c>
      <c r="J54" s="10">
        <f>SUM(J48:J53)</f>
        <v>0</v>
      </c>
      <c r="L54" s="9">
        <f>SUM(L48:L53)</f>
        <v>0</v>
      </c>
      <c r="M54" s="10">
        <f>SUM(M48:M53)</f>
        <v>0</v>
      </c>
      <c r="O54" s="9">
        <f>SUM(O48:O53)</f>
        <v>0</v>
      </c>
      <c r="P54" s="10">
        <f>SUM(P48:P53)</f>
        <v>0</v>
      </c>
      <c r="R54" s="9">
        <f>SUM(R48:R53)</f>
        <v>0</v>
      </c>
      <c r="S54" s="10">
        <f>SUM(S48:S53)</f>
        <v>0</v>
      </c>
      <c r="U54" s="9">
        <f>SUM(U48:U53)</f>
        <v>0</v>
      </c>
      <c r="V54" s="10">
        <f>SUM(V48:V53)</f>
        <v>0</v>
      </c>
      <c r="X54" s="9">
        <f>SUM(X48:X53)</f>
        <v>0</v>
      </c>
      <c r="Y54" s="10">
        <f>SUM(Y48:Y53)</f>
        <v>0</v>
      </c>
      <c r="AA54" s="9">
        <f>SUM(AA48:AA53)</f>
        <v>0</v>
      </c>
      <c r="AB54" s="10">
        <f>SUM(AB48:AB53)</f>
        <v>0</v>
      </c>
      <c r="AD54" s="9">
        <f>SUM(AD48:AD53)</f>
        <v>0</v>
      </c>
      <c r="AE54" s="10">
        <f>SUM(AE48:AE53)</f>
        <v>0</v>
      </c>
      <c r="AG54" s="9">
        <f>SUM(AG48:AG53)</f>
        <v>0</v>
      </c>
      <c r="AH54" s="10">
        <f>SUM(AH48:AH53)</f>
        <v>0</v>
      </c>
      <c r="AJ54" s="9">
        <f>SUM(AJ48:AJ53)</f>
        <v>0</v>
      </c>
      <c r="AK54" s="10">
        <f>SUM(AK48:AK53)</f>
        <v>0</v>
      </c>
      <c r="AL54" s="51">
        <f t="shared" si="3"/>
        <v>0</v>
      </c>
      <c r="AM54" s="56">
        <f>D54+G54+J54+M54+P54+S54+V54+Y54+AB54+AE54+AH54+AK54</f>
        <v>0</v>
      </c>
    </row>
    <row r="55" spans="1:40" ht="6" customHeight="1" x14ac:dyDescent="0.2">
      <c r="C55" s="5"/>
      <c r="D55" s="6"/>
      <c r="F55" s="5"/>
      <c r="G55" s="6"/>
      <c r="I55" s="5"/>
      <c r="J55" s="6"/>
      <c r="L55" s="5"/>
      <c r="M55" s="6"/>
      <c r="O55" s="5"/>
      <c r="P55" s="6"/>
      <c r="R55" s="5"/>
      <c r="S55" s="6"/>
      <c r="U55" s="5"/>
      <c r="V55" s="6"/>
      <c r="X55" s="5"/>
      <c r="Y55" s="6"/>
      <c r="AA55" s="5"/>
      <c r="AB55" s="6"/>
      <c r="AD55" s="5"/>
      <c r="AE55" s="6"/>
      <c r="AG55" s="5"/>
      <c r="AH55" s="6"/>
      <c r="AJ55" s="5"/>
      <c r="AK55" s="6"/>
      <c r="AL55"/>
      <c r="AM55"/>
    </row>
    <row r="56" spans="1:40" x14ac:dyDescent="0.2">
      <c r="A56" s="1" t="s">
        <v>18</v>
      </c>
      <c r="C56" s="5"/>
      <c r="D56" s="6"/>
      <c r="F56" s="5"/>
      <c r="G56" s="6"/>
      <c r="I56" s="5"/>
      <c r="J56" s="6"/>
      <c r="L56" s="5"/>
      <c r="M56" s="6"/>
      <c r="O56" s="5"/>
      <c r="P56" s="6"/>
      <c r="R56" s="5"/>
      <c r="S56" s="6"/>
      <c r="U56" s="5"/>
      <c r="V56" s="6"/>
      <c r="X56" s="5"/>
      <c r="Y56" s="6"/>
      <c r="AA56" s="5"/>
      <c r="AB56" s="6"/>
      <c r="AD56" s="5"/>
      <c r="AE56" s="6"/>
      <c r="AG56" s="5"/>
      <c r="AH56" s="6"/>
      <c r="AJ56" s="5"/>
      <c r="AK56" s="6"/>
      <c r="AL56"/>
      <c r="AM56"/>
    </row>
    <row r="57" spans="1:40" x14ac:dyDescent="0.2">
      <c r="A57" s="1" t="s">
        <v>25</v>
      </c>
      <c r="C57" s="15"/>
      <c r="D57" s="6"/>
      <c r="F57" s="15"/>
      <c r="G57" s="6"/>
      <c r="I57" s="15"/>
      <c r="J57" s="6"/>
      <c r="L57" s="15"/>
      <c r="M57" s="6"/>
      <c r="O57" s="15"/>
      <c r="P57" s="6"/>
      <c r="R57" s="15"/>
      <c r="S57" s="6"/>
      <c r="U57" s="15"/>
      <c r="V57" s="6"/>
      <c r="X57" s="15"/>
      <c r="Y57" s="6"/>
      <c r="AA57" s="15"/>
      <c r="AB57" s="6"/>
      <c r="AD57" s="15"/>
      <c r="AE57" s="6"/>
      <c r="AG57" s="15"/>
      <c r="AH57" s="6"/>
      <c r="AJ57" s="15"/>
      <c r="AK57" s="6"/>
    </row>
    <row r="58" spans="1:40" x14ac:dyDescent="0.2">
      <c r="A58" s="1" t="s">
        <v>26</v>
      </c>
      <c r="C58" s="15"/>
      <c r="D58" s="6"/>
      <c r="F58" s="15"/>
      <c r="G58" s="6"/>
      <c r="I58" s="15"/>
      <c r="J58" s="6"/>
      <c r="L58" s="15"/>
      <c r="M58" s="6"/>
      <c r="O58" s="15"/>
      <c r="P58" s="6"/>
      <c r="R58" s="15"/>
      <c r="S58" s="6"/>
      <c r="U58" s="15"/>
      <c r="V58" s="6"/>
      <c r="X58" s="15"/>
      <c r="Y58" s="6"/>
      <c r="AA58" s="15"/>
      <c r="AB58" s="6"/>
      <c r="AD58" s="15"/>
      <c r="AE58" s="6"/>
      <c r="AG58" s="15"/>
      <c r="AH58" s="6"/>
      <c r="AJ58" s="15"/>
      <c r="AK58" s="6"/>
      <c r="AL58" s="48"/>
    </row>
    <row r="59" spans="1:40" x14ac:dyDescent="0.2">
      <c r="A59" s="1" t="s">
        <v>27</v>
      </c>
      <c r="C59" s="15"/>
      <c r="D59" s="6"/>
      <c r="F59" s="15"/>
      <c r="G59" s="6"/>
      <c r="I59" s="15"/>
      <c r="J59" s="6"/>
      <c r="L59" s="15"/>
      <c r="M59" s="6"/>
      <c r="O59" s="15"/>
      <c r="P59" s="6"/>
      <c r="R59" s="15"/>
      <c r="S59" s="6"/>
      <c r="U59" s="15"/>
      <c r="V59" s="6"/>
      <c r="X59" s="15"/>
      <c r="Y59" s="6"/>
      <c r="AA59" s="15"/>
      <c r="AB59" s="6"/>
      <c r="AD59" s="15"/>
      <c r="AE59" s="6"/>
      <c r="AG59" s="15"/>
      <c r="AH59" s="6"/>
      <c r="AJ59" s="15"/>
      <c r="AK59" s="6"/>
    </row>
    <row r="60" spans="1:40" x14ac:dyDescent="0.2">
      <c r="A60" s="1" t="s">
        <v>28</v>
      </c>
      <c r="C60" s="15"/>
      <c r="D60" s="6"/>
      <c r="F60" s="15"/>
      <c r="G60" s="6"/>
      <c r="I60" s="15"/>
      <c r="J60" s="6"/>
      <c r="L60" s="15"/>
      <c r="M60" s="6"/>
      <c r="O60" s="15"/>
      <c r="P60" s="6"/>
      <c r="R60" s="15"/>
      <c r="S60" s="6"/>
      <c r="U60" s="15"/>
      <c r="V60" s="6"/>
      <c r="X60" s="15"/>
      <c r="Y60" s="6"/>
      <c r="AA60" s="15"/>
      <c r="AB60" s="6"/>
      <c r="AD60" s="15"/>
      <c r="AE60" s="6"/>
      <c r="AG60" s="15"/>
      <c r="AH60" s="6"/>
      <c r="AJ60" s="15"/>
      <c r="AK60" s="6"/>
    </row>
    <row r="61" spans="1:40" x14ac:dyDescent="0.2">
      <c r="A61" s="1" t="s">
        <v>29</v>
      </c>
      <c r="C61" s="15"/>
      <c r="D61" s="6"/>
      <c r="F61" s="15"/>
      <c r="G61" s="6"/>
      <c r="I61" s="15"/>
      <c r="J61" s="6"/>
      <c r="L61" s="15"/>
      <c r="M61" s="6"/>
      <c r="O61" s="15"/>
      <c r="P61" s="6"/>
      <c r="R61" s="15"/>
      <c r="S61" s="6"/>
      <c r="U61" s="15"/>
      <c r="V61" s="6"/>
      <c r="X61" s="15"/>
      <c r="Y61" s="6"/>
      <c r="AA61" s="15"/>
      <c r="AB61" s="6"/>
      <c r="AD61" s="15"/>
      <c r="AE61" s="6"/>
      <c r="AG61" s="15"/>
      <c r="AH61" s="6"/>
      <c r="AJ61" s="15"/>
      <c r="AK61" s="6"/>
    </row>
    <row r="62" spans="1:40" x14ac:dyDescent="0.2">
      <c r="A62" s="1" t="s">
        <v>50</v>
      </c>
      <c r="C62" s="15"/>
      <c r="D62" s="6"/>
      <c r="F62" s="15"/>
      <c r="G62" s="6"/>
      <c r="I62" s="15"/>
      <c r="J62" s="6"/>
      <c r="L62" s="15"/>
      <c r="M62" s="6"/>
      <c r="O62" s="15"/>
      <c r="P62" s="6"/>
      <c r="R62" s="15"/>
      <c r="S62" s="6"/>
      <c r="U62" s="15"/>
      <c r="V62" s="6"/>
      <c r="X62" s="15"/>
      <c r="Y62" s="6"/>
      <c r="AA62" s="15"/>
      <c r="AB62" s="6"/>
      <c r="AD62" s="15"/>
      <c r="AE62" s="6"/>
      <c r="AG62" s="15"/>
      <c r="AH62" s="6"/>
      <c r="AJ62" s="15"/>
      <c r="AK62" s="6"/>
    </row>
    <row r="63" spans="1:40" x14ac:dyDescent="0.2">
      <c r="A63" s="1" t="s">
        <v>31</v>
      </c>
      <c r="C63" s="9">
        <f>SUM(C57:C62)</f>
        <v>0</v>
      </c>
      <c r="D63" s="6"/>
      <c r="F63" s="9">
        <f>SUM(F57:F62)</f>
        <v>0</v>
      </c>
      <c r="G63" s="6"/>
      <c r="I63" s="9">
        <f>SUM(I57:I62)</f>
        <v>0</v>
      </c>
      <c r="J63" s="6"/>
      <c r="L63" s="9">
        <f>SUM(L57:L62)</f>
        <v>0</v>
      </c>
      <c r="M63" s="6"/>
      <c r="O63" s="9">
        <f>SUM(O57:O62)</f>
        <v>0</v>
      </c>
      <c r="P63" s="6"/>
      <c r="R63" s="9">
        <f>SUM(R57:R62)</f>
        <v>0</v>
      </c>
      <c r="S63" s="6"/>
      <c r="U63" s="9">
        <f>SUM(U57:U62)</f>
        <v>0</v>
      </c>
      <c r="V63" s="6"/>
      <c r="X63" s="9">
        <f>SUM(X57:X62)</f>
        <v>0</v>
      </c>
      <c r="Y63" s="6"/>
      <c r="AA63" s="9">
        <f>SUM(AA57:AA62)</f>
        <v>0</v>
      </c>
      <c r="AB63" s="6"/>
      <c r="AD63" s="9">
        <f>SUM(AD57:AD62)</f>
        <v>0</v>
      </c>
      <c r="AE63" s="6"/>
      <c r="AG63" s="9">
        <f>SUM(AG57:AG62)</f>
        <v>0</v>
      </c>
      <c r="AH63" s="6"/>
      <c r="AJ63" s="9">
        <f>SUM(AJ57:AJ62)</f>
        <v>0</v>
      </c>
      <c r="AK63" s="6"/>
    </row>
    <row r="64" spans="1:40" x14ac:dyDescent="0.2">
      <c r="A64" s="1" t="s">
        <v>19</v>
      </c>
      <c r="C64" s="9">
        <f>C46+C54-D54</f>
        <v>0</v>
      </c>
      <c r="D64" s="6"/>
      <c r="F64" s="9">
        <f>F46+F54-G54</f>
        <v>0</v>
      </c>
      <c r="G64" s="6"/>
      <c r="I64" s="9">
        <f>I46+I54-J54</f>
        <v>0</v>
      </c>
      <c r="J64" s="6"/>
      <c r="L64" s="9">
        <f>L46+L54-M54</f>
        <v>0</v>
      </c>
      <c r="M64" s="6"/>
      <c r="O64" s="9">
        <f>O46+O54-P54</f>
        <v>0</v>
      </c>
      <c r="P64" s="6"/>
      <c r="R64" s="9">
        <f>R46+R54-S54</f>
        <v>0</v>
      </c>
      <c r="S64" s="6"/>
      <c r="U64" s="9">
        <f>U46+U54-V54</f>
        <v>0</v>
      </c>
      <c r="V64" s="6"/>
      <c r="X64" s="9">
        <f>X46+X54-Y54</f>
        <v>0</v>
      </c>
      <c r="Y64" s="6"/>
      <c r="AA64" s="9">
        <f>AA46+AA54-AB54</f>
        <v>0</v>
      </c>
      <c r="AB64" s="6"/>
      <c r="AD64" s="9">
        <f>AD46+AD54-AE54</f>
        <v>0</v>
      </c>
      <c r="AE64" s="6"/>
      <c r="AG64" s="9">
        <f>AG46+AG54-AH54</f>
        <v>0</v>
      </c>
      <c r="AH64" s="6"/>
      <c r="AJ64" s="9">
        <f>AJ46+AJ54-AK54</f>
        <v>0</v>
      </c>
      <c r="AK64" s="6"/>
    </row>
    <row r="65" spans="1:46" ht="13.5" thickBot="1" x14ac:dyDescent="0.25">
      <c r="A65" s="1" t="s">
        <v>33</v>
      </c>
      <c r="C65" s="11"/>
      <c r="D65" s="12">
        <f>C63-C64</f>
        <v>0</v>
      </c>
      <c r="F65" s="11"/>
      <c r="G65" s="12">
        <f>F63-F64</f>
        <v>0</v>
      </c>
      <c r="I65" s="11"/>
      <c r="J65" s="12">
        <f>I63-I64</f>
        <v>0</v>
      </c>
      <c r="L65" s="11"/>
      <c r="M65" s="12">
        <f>L63-L64</f>
        <v>0</v>
      </c>
      <c r="O65" s="11"/>
      <c r="P65" s="12">
        <f>O63-O64</f>
        <v>0</v>
      </c>
      <c r="R65" s="11"/>
      <c r="S65" s="12">
        <f>R63-R64</f>
        <v>0</v>
      </c>
      <c r="U65" s="11"/>
      <c r="V65" s="12">
        <f>U63-U64</f>
        <v>0</v>
      </c>
      <c r="X65" s="11"/>
      <c r="Y65" s="12">
        <f>X63-X64</f>
        <v>0</v>
      </c>
      <c r="AA65" s="11"/>
      <c r="AB65" s="12">
        <f>AA63-AA64</f>
        <v>0</v>
      </c>
      <c r="AD65" s="11"/>
      <c r="AE65" s="12">
        <f>AD63-AD64</f>
        <v>0</v>
      </c>
      <c r="AG65" s="11"/>
      <c r="AH65" s="12">
        <f>AG63-AG64</f>
        <v>0</v>
      </c>
      <c r="AJ65" s="11"/>
      <c r="AK65" s="12">
        <f>AJ63-AJ64</f>
        <v>0</v>
      </c>
    </row>
    <row r="67" spans="1:46" ht="13.5" thickBot="1" x14ac:dyDescent="0.25">
      <c r="U67"/>
      <c r="V67"/>
      <c r="AO67" s="80" t="s">
        <v>62</v>
      </c>
      <c r="AP67" s="80"/>
      <c r="AQ67" s="80"/>
    </row>
    <row r="68" spans="1:46" x14ac:dyDescent="0.2">
      <c r="A68" s="37" t="s">
        <v>53</v>
      </c>
      <c r="C68" s="3"/>
      <c r="D68" s="4"/>
      <c r="F68" s="3"/>
      <c r="G68" s="4"/>
      <c r="I68" s="3"/>
      <c r="J68" s="4"/>
      <c r="L68" s="3"/>
      <c r="M68" s="4"/>
      <c r="O68" s="3"/>
      <c r="P68" s="4"/>
      <c r="R68" s="3"/>
      <c r="S68" s="4"/>
      <c r="U68" s="3"/>
      <c r="V68" s="4"/>
      <c r="X68" s="3"/>
      <c r="Y68" s="4"/>
      <c r="AA68" s="3"/>
      <c r="AB68" s="4"/>
      <c r="AD68" s="3"/>
      <c r="AE68" s="4"/>
      <c r="AG68" s="3"/>
      <c r="AH68" s="4"/>
      <c r="AJ68" s="3"/>
      <c r="AK68" s="4"/>
      <c r="AO68" s="80"/>
      <c r="AP68" s="80"/>
      <c r="AQ68" s="80"/>
    </row>
    <row r="69" spans="1:46" x14ac:dyDescent="0.2">
      <c r="C69" s="5"/>
      <c r="D69" s="6"/>
      <c r="F69" s="5"/>
      <c r="G69" s="6"/>
      <c r="I69" s="5"/>
      <c r="J69" s="6"/>
      <c r="L69" s="5"/>
      <c r="M69" s="6"/>
      <c r="O69" s="5"/>
      <c r="P69" s="6"/>
      <c r="R69" s="5"/>
      <c r="S69" s="6"/>
      <c r="U69" s="5"/>
      <c r="V69" s="6"/>
      <c r="X69" s="5"/>
      <c r="Y69" s="6"/>
      <c r="AA69" s="5"/>
      <c r="AB69" s="6"/>
      <c r="AD69" s="5"/>
      <c r="AE69" s="6"/>
      <c r="AG69" s="5"/>
      <c r="AH69" s="6"/>
      <c r="AJ69" s="5"/>
      <c r="AK69" s="6"/>
      <c r="AO69" s="68" t="s">
        <v>37</v>
      </c>
      <c r="AP69" s="68"/>
      <c r="AQ69" s="68"/>
    </row>
    <row r="70" spans="1:46" x14ac:dyDescent="0.2">
      <c r="A70" s="1" t="s">
        <v>12</v>
      </c>
      <c r="C70" s="5">
        <v>98071</v>
      </c>
      <c r="D70" s="6"/>
      <c r="F70" s="5">
        <v>88866</v>
      </c>
      <c r="G70" s="6"/>
      <c r="I70" s="5"/>
      <c r="J70" s="6"/>
      <c r="L70" s="5"/>
      <c r="M70" s="6"/>
      <c r="O70" s="5"/>
      <c r="P70" s="6"/>
      <c r="R70" s="5"/>
      <c r="S70" s="6"/>
      <c r="U70" s="5"/>
      <c r="V70" s="6"/>
      <c r="X70" s="5"/>
      <c r="Y70" s="6"/>
      <c r="AA70" s="5"/>
      <c r="AB70" s="6"/>
      <c r="AD70" s="5"/>
      <c r="AE70" s="6"/>
      <c r="AG70" s="5"/>
      <c r="AH70" s="6"/>
      <c r="AJ70" s="5"/>
      <c r="AK70" s="6"/>
      <c r="AO70" s="69" t="s">
        <v>34</v>
      </c>
      <c r="AP70" s="71"/>
      <c r="AQ70" s="60">
        <v>0</v>
      </c>
      <c r="AS70" s="81" t="s">
        <v>38</v>
      </c>
      <c r="AT70" s="82"/>
    </row>
    <row r="71" spans="1:46" x14ac:dyDescent="0.2">
      <c r="A71" s="1" t="s">
        <v>22</v>
      </c>
      <c r="C71" s="15"/>
      <c r="D71" s="6"/>
      <c r="F71" s="15"/>
      <c r="G71" s="6"/>
      <c r="I71" s="15"/>
      <c r="J71" s="6"/>
      <c r="L71" s="15"/>
      <c r="M71" s="6"/>
      <c r="O71" s="15"/>
      <c r="P71" s="6"/>
      <c r="R71" s="15"/>
      <c r="S71" s="6"/>
      <c r="U71" s="15"/>
      <c r="V71" s="6"/>
      <c r="X71" s="15"/>
      <c r="Y71" s="6"/>
      <c r="AA71" s="15"/>
      <c r="AB71" s="6"/>
      <c r="AD71" s="15"/>
      <c r="AE71" s="6"/>
      <c r="AG71" s="15"/>
      <c r="AH71" s="6"/>
      <c r="AJ71" s="15"/>
      <c r="AK71" s="6"/>
      <c r="AO71" s="69" t="s">
        <v>35</v>
      </c>
      <c r="AP71" s="71"/>
      <c r="AQ71" s="60">
        <f>C76+F76+I76+L76+O76+R76+U76+X76+AA76+AD76+AG76+AJ76</f>
        <v>0</v>
      </c>
      <c r="AS71" s="36" t="s">
        <v>39</v>
      </c>
      <c r="AT71" s="60">
        <f>D79+G79+J79+M79+P79+S79+V79+Y79+AB79+AE79+AH79+AK79</f>
        <v>655896</v>
      </c>
    </row>
    <row r="72" spans="1:46" x14ac:dyDescent="0.2">
      <c r="A72" s="1" t="s">
        <v>32</v>
      </c>
      <c r="C72" s="15"/>
      <c r="D72" s="6"/>
      <c r="F72" s="15"/>
      <c r="G72" s="6"/>
      <c r="I72" s="15"/>
      <c r="J72" s="6"/>
      <c r="L72" s="15"/>
      <c r="M72" s="6"/>
      <c r="O72" s="15"/>
      <c r="P72" s="6"/>
      <c r="R72" s="15"/>
      <c r="S72" s="6"/>
      <c r="U72" s="15"/>
      <c r="V72" s="6"/>
      <c r="X72" s="15"/>
      <c r="Y72" s="6"/>
      <c r="AA72" s="15"/>
      <c r="AB72" s="6"/>
      <c r="AD72" s="15"/>
      <c r="AE72" s="6"/>
      <c r="AG72" s="15"/>
      <c r="AH72" s="6"/>
      <c r="AJ72" s="15"/>
      <c r="AK72" s="6"/>
      <c r="AO72" s="69" t="s">
        <v>36</v>
      </c>
      <c r="AP72" s="71"/>
      <c r="AQ72" s="60">
        <f>C78+F78+I78+L78+O78+R78+U78+X78+AA78+AD78+AG78+AJ78</f>
        <v>674995</v>
      </c>
    </row>
    <row r="73" spans="1:46" x14ac:dyDescent="0.2">
      <c r="A73" s="1" t="s">
        <v>30</v>
      </c>
      <c r="C73" s="9">
        <v>98071</v>
      </c>
      <c r="D73" s="6"/>
      <c r="E73" s="1">
        <v>1</v>
      </c>
      <c r="F73" s="9">
        <v>88866</v>
      </c>
      <c r="G73" s="6"/>
      <c r="I73" s="9">
        <f>SUM(I71:I72)</f>
        <v>0</v>
      </c>
      <c r="J73" s="6"/>
      <c r="L73" s="9">
        <f>SUM(L71:L72)</f>
        <v>0</v>
      </c>
      <c r="M73" s="6"/>
      <c r="O73" s="9">
        <f>SUM(O71:O72)</f>
        <v>0</v>
      </c>
      <c r="P73" s="6"/>
      <c r="R73" s="9">
        <f>SUM(R71:R72)</f>
        <v>0</v>
      </c>
      <c r="S73" s="6"/>
      <c r="U73" s="9">
        <f>SUM(U71:U72)</f>
        <v>0</v>
      </c>
      <c r="V73" s="6"/>
      <c r="X73" s="9">
        <f>SUM(X71:X72)</f>
        <v>0</v>
      </c>
      <c r="Y73" s="6"/>
      <c r="AA73" s="9">
        <f>SUM(AA71:AA72)</f>
        <v>0</v>
      </c>
      <c r="AB73" s="6"/>
      <c r="AD73" s="9">
        <f>SUM(AD71:AD72)</f>
        <v>0</v>
      </c>
      <c r="AE73" s="6"/>
      <c r="AG73" s="9">
        <f>SUM(AG71:AG72)</f>
        <v>0</v>
      </c>
      <c r="AH73" s="6"/>
      <c r="AJ73" s="9">
        <f>SUM(AJ71:AJ72)</f>
        <v>0</v>
      </c>
      <c r="AK73" s="6"/>
      <c r="AL73" s="83" t="s">
        <v>54</v>
      </c>
      <c r="AM73" s="84"/>
      <c r="AO73" s="69"/>
      <c r="AP73" s="70"/>
      <c r="AQ73" s="71"/>
    </row>
    <row r="74" spans="1:46" x14ac:dyDescent="0.2">
      <c r="C74" s="5"/>
      <c r="D74" s="6"/>
      <c r="F74" s="5"/>
      <c r="G74" s="6"/>
      <c r="I74" s="5"/>
      <c r="J74" s="6"/>
      <c r="L74" s="5"/>
      <c r="M74" s="6"/>
      <c r="O74" s="5"/>
      <c r="P74" s="6"/>
      <c r="R74" s="5"/>
      <c r="S74" s="6"/>
      <c r="U74" s="5"/>
      <c r="V74" s="6"/>
      <c r="X74" s="5"/>
      <c r="Y74" s="6"/>
      <c r="AA74" s="5"/>
      <c r="AB74" s="6"/>
      <c r="AD74" s="5"/>
      <c r="AE74" s="6"/>
      <c r="AG74" s="5"/>
      <c r="AH74" s="6"/>
      <c r="AJ74" s="5"/>
      <c r="AK74" s="6"/>
      <c r="AL74" s="54" t="s">
        <v>37</v>
      </c>
      <c r="AM74" s="49" t="s">
        <v>38</v>
      </c>
      <c r="AO74" s="69" t="s">
        <v>40</v>
      </c>
      <c r="AP74" s="71"/>
      <c r="AQ74" s="60">
        <f>C73</f>
        <v>98071</v>
      </c>
    </row>
    <row r="75" spans="1:46" x14ac:dyDescent="0.2">
      <c r="A75" s="1" t="s">
        <v>13</v>
      </c>
      <c r="C75" s="15"/>
      <c r="D75" s="16"/>
      <c r="F75" s="15"/>
      <c r="G75" s="16"/>
      <c r="I75" s="15"/>
      <c r="J75" s="16"/>
      <c r="L75" s="15"/>
      <c r="M75" s="16"/>
      <c r="O75" s="15"/>
      <c r="P75" s="16"/>
      <c r="R75" s="15"/>
      <c r="S75" s="16"/>
      <c r="U75" s="15"/>
      <c r="V75" s="16"/>
      <c r="X75" s="15"/>
      <c r="Y75" s="16"/>
      <c r="AA75" s="15"/>
      <c r="AB75" s="16"/>
      <c r="AD75" s="15"/>
      <c r="AE75" s="16"/>
      <c r="AG75" s="15"/>
      <c r="AH75" s="16"/>
      <c r="AJ75" s="15"/>
      <c r="AK75" s="16"/>
      <c r="AL75" s="51">
        <f>C75+F75+I75+L75+O75+R75+U75+X75+AA75+AD75+AG75+AJ75</f>
        <v>0</v>
      </c>
      <c r="AM75" s="56">
        <f>D75+G75+J75+M75+P75+S75+V75+Y75+AB75+AE75+AH75+AK75</f>
        <v>0</v>
      </c>
      <c r="AO75" s="69" t="s">
        <v>43</v>
      </c>
      <c r="AP75" s="71"/>
      <c r="AQ75" s="60">
        <f>AJ82</f>
        <v>0</v>
      </c>
    </row>
    <row r="76" spans="1:46" x14ac:dyDescent="0.2">
      <c r="A76" s="1" t="s">
        <v>14</v>
      </c>
      <c r="C76" s="15"/>
      <c r="D76" s="16"/>
      <c r="F76" s="15"/>
      <c r="G76" s="16"/>
      <c r="I76" s="15"/>
      <c r="J76" s="16"/>
      <c r="L76" s="15"/>
      <c r="M76" s="16"/>
      <c r="O76" s="15"/>
      <c r="P76" s="16"/>
      <c r="R76" s="15"/>
      <c r="S76" s="16"/>
      <c r="U76" s="15"/>
      <c r="V76" s="16"/>
      <c r="X76" s="15"/>
      <c r="Y76" s="16"/>
      <c r="AA76" s="15"/>
      <c r="AB76" s="16"/>
      <c r="AD76" s="15"/>
      <c r="AE76" s="16"/>
      <c r="AG76" s="15"/>
      <c r="AH76" s="16"/>
      <c r="AJ76" s="15"/>
      <c r="AK76" s="16"/>
      <c r="AL76" s="51">
        <f t="shared" ref="AL76:AL78" si="5">C76+F76+I76+L76+O76+R76+U76+X76+AA76+AD76+AG76+AJ76</f>
        <v>0</v>
      </c>
      <c r="AM76" s="56">
        <f t="shared" ref="AM76:AM78" si="6">D76+G76+J76+M76+P76+S76+V76+Y76+AB76+AE76+AH76+AK76</f>
        <v>0</v>
      </c>
      <c r="AO76" s="69"/>
      <c r="AP76" s="70"/>
      <c r="AQ76" s="71"/>
    </row>
    <row r="77" spans="1:46" x14ac:dyDescent="0.2">
      <c r="A77" s="1" t="s">
        <v>51</v>
      </c>
      <c r="C77" s="15"/>
      <c r="D77" s="16"/>
      <c r="F77" s="15"/>
      <c r="G77" s="16"/>
      <c r="I77" s="15"/>
      <c r="J77" s="16"/>
      <c r="L77" s="15"/>
      <c r="M77" s="16"/>
      <c r="O77" s="15"/>
      <c r="P77" s="16"/>
      <c r="R77" s="15"/>
      <c r="S77" s="16"/>
      <c r="U77" s="15"/>
      <c r="V77" s="16"/>
      <c r="X77" s="15"/>
      <c r="Y77" s="16"/>
      <c r="AA77" s="15"/>
      <c r="AB77" s="16"/>
      <c r="AD77" s="15"/>
      <c r="AE77" s="16"/>
      <c r="AG77" s="15"/>
      <c r="AH77" s="16"/>
      <c r="AJ77" s="15"/>
      <c r="AK77" s="16"/>
      <c r="AL77" s="51">
        <f t="shared" si="5"/>
        <v>0</v>
      </c>
      <c r="AM77" s="56">
        <f t="shared" si="6"/>
        <v>0</v>
      </c>
      <c r="AO77" s="69" t="s">
        <v>42</v>
      </c>
      <c r="AP77" s="71"/>
      <c r="AQ77" s="60">
        <f>AQ74+AQ70+AQ71+AQ72-AT71</f>
        <v>117170</v>
      </c>
    </row>
    <row r="78" spans="1:46" x14ac:dyDescent="0.2">
      <c r="A78" s="1" t="s">
        <v>15</v>
      </c>
      <c r="C78" s="15">
        <v>330333</v>
      </c>
      <c r="D78" s="16">
        <v>339538</v>
      </c>
      <c r="F78" s="15">
        <v>344662</v>
      </c>
      <c r="G78" s="16">
        <v>316358</v>
      </c>
      <c r="I78" s="15"/>
      <c r="J78" s="16"/>
      <c r="L78" s="15"/>
      <c r="M78" s="16"/>
      <c r="O78" s="15"/>
      <c r="P78" s="16"/>
      <c r="R78" s="15"/>
      <c r="S78" s="16"/>
      <c r="U78" s="15"/>
      <c r="V78" s="16"/>
      <c r="X78" s="15"/>
      <c r="Y78" s="16"/>
      <c r="AA78" s="15"/>
      <c r="AB78" s="16"/>
      <c r="AD78" s="15"/>
      <c r="AE78" s="16"/>
      <c r="AG78" s="15"/>
      <c r="AH78" s="16"/>
      <c r="AJ78" s="15"/>
      <c r="AK78" s="16"/>
      <c r="AL78" s="51">
        <f t="shared" si="5"/>
        <v>674995</v>
      </c>
      <c r="AM78" s="56">
        <f t="shared" si="6"/>
        <v>655896</v>
      </c>
    </row>
    <row r="79" spans="1:46" x14ac:dyDescent="0.2">
      <c r="A79" s="1" t="s">
        <v>20</v>
      </c>
      <c r="C79" s="9">
        <f>SUM(C75:C78)</f>
        <v>330333</v>
      </c>
      <c r="D79" s="10">
        <f>SUM(D75:D78)</f>
        <v>339538</v>
      </c>
      <c r="F79" s="9">
        <f>SUM(F75:F78)</f>
        <v>344662</v>
      </c>
      <c r="G79" s="10">
        <f>SUM(G75:G78)</f>
        <v>316358</v>
      </c>
      <c r="I79" s="9">
        <f>SUM(I75:I78)</f>
        <v>0</v>
      </c>
      <c r="J79" s="10">
        <f>SUM(J75:J78)</f>
        <v>0</v>
      </c>
      <c r="L79" s="9">
        <f>SUM(L75:L78)</f>
        <v>0</v>
      </c>
      <c r="M79" s="10">
        <f>SUM(M75:M78)</f>
        <v>0</v>
      </c>
      <c r="O79" s="9">
        <f>SUM(O75:O78)</f>
        <v>0</v>
      </c>
      <c r="P79" s="10">
        <f>SUM(P75:P78)</f>
        <v>0</v>
      </c>
      <c r="R79" s="9">
        <f>SUM(R75:R78)</f>
        <v>0</v>
      </c>
      <c r="S79" s="10">
        <f>SUM(S75:S78)</f>
        <v>0</v>
      </c>
      <c r="U79" s="9">
        <f>SUM(U75:U78)</f>
        <v>0</v>
      </c>
      <c r="V79" s="10">
        <f>SUM(V75:V78)</f>
        <v>0</v>
      </c>
      <c r="X79" s="9">
        <f>SUM(X75:X78)</f>
        <v>0</v>
      </c>
      <c r="Y79" s="10">
        <f>SUM(Y75:Y78)</f>
        <v>0</v>
      </c>
      <c r="Z79" s="13"/>
      <c r="AA79" s="9">
        <f>SUM(AA75:AA78)</f>
        <v>0</v>
      </c>
      <c r="AB79" s="10">
        <f>SUM(AB75:AB78)</f>
        <v>0</v>
      </c>
      <c r="AC79" s="13"/>
      <c r="AD79" s="9">
        <f>SUM(AD75:AD78)</f>
        <v>0</v>
      </c>
      <c r="AE79" s="10">
        <f>SUM(AE75:AE78)</f>
        <v>0</v>
      </c>
      <c r="AF79" s="13"/>
      <c r="AG79" s="9">
        <f>SUM(AG75:AG78)</f>
        <v>0</v>
      </c>
      <c r="AH79" s="10">
        <f>SUM(AH75:AH78)</f>
        <v>0</v>
      </c>
      <c r="AI79" s="13"/>
      <c r="AJ79" s="9">
        <f>SUM(AJ75:AJ78)</f>
        <v>0</v>
      </c>
      <c r="AK79" s="10">
        <f>SUM(AK75:AK78)</f>
        <v>0</v>
      </c>
      <c r="AL79" s="51">
        <f>C79+F79+I79+L79+O79+R79+U79+X79+AA79+AD79+AG79+AJ79</f>
        <v>674995</v>
      </c>
      <c r="AM79" s="56">
        <f>D79+G79+J79+M79+P79+S79+V79+Y79+AB79+AE79+AH79+AK79</f>
        <v>655896</v>
      </c>
    </row>
    <row r="80" spans="1:46" ht="8.1" customHeight="1" x14ac:dyDescent="0.2">
      <c r="C80" s="5"/>
      <c r="D80" s="6"/>
      <c r="F80" s="5"/>
      <c r="G80" s="6"/>
      <c r="I80" s="5"/>
      <c r="J80" s="6"/>
      <c r="L80" s="5"/>
      <c r="M80" s="6"/>
      <c r="O80" s="5"/>
      <c r="P80" s="6"/>
      <c r="R80" s="5"/>
      <c r="S80" s="6"/>
      <c r="U80" s="5"/>
      <c r="V80" s="6"/>
      <c r="X80" s="5"/>
      <c r="Y80" s="6"/>
      <c r="AA80" s="5"/>
      <c r="AB80" s="6"/>
      <c r="AD80" s="5"/>
      <c r="AE80" s="6"/>
      <c r="AG80" s="5"/>
      <c r="AH80" s="6"/>
      <c r="AJ80" s="5"/>
      <c r="AK80" s="6"/>
      <c r="AL80"/>
    </row>
    <row r="81" spans="1:37" ht="8.1" customHeight="1" x14ac:dyDescent="0.2">
      <c r="C81" s="5"/>
      <c r="D81" s="6"/>
      <c r="F81" s="5"/>
      <c r="G81" s="6"/>
      <c r="I81" s="5"/>
      <c r="J81" s="6"/>
      <c r="L81" s="5"/>
      <c r="M81" s="6"/>
      <c r="O81" s="5"/>
      <c r="P81" s="6"/>
      <c r="R81" s="5"/>
      <c r="S81" s="6"/>
      <c r="U81" s="5"/>
      <c r="V81" s="6"/>
      <c r="X81" s="5"/>
      <c r="Y81" s="6"/>
      <c r="AA81" s="5"/>
      <c r="AB81" s="6"/>
      <c r="AD81" s="5"/>
      <c r="AE81" s="6"/>
      <c r="AG81" s="5"/>
      <c r="AH81" s="6"/>
      <c r="AJ81" s="5"/>
      <c r="AK81" s="6"/>
    </row>
    <row r="82" spans="1:37" x14ac:dyDescent="0.2">
      <c r="A82" s="1" t="s">
        <v>18</v>
      </c>
      <c r="C82" s="15">
        <v>88866</v>
      </c>
      <c r="D82" s="6"/>
      <c r="F82" s="15">
        <v>117170</v>
      </c>
      <c r="G82" s="6"/>
      <c r="I82" s="15"/>
      <c r="J82" s="6"/>
      <c r="L82" s="15"/>
      <c r="M82" s="6"/>
      <c r="O82" s="15"/>
      <c r="P82" s="6"/>
      <c r="R82" s="15"/>
      <c r="S82" s="6"/>
      <c r="U82" s="15"/>
      <c r="V82" s="6"/>
      <c r="X82" s="15"/>
      <c r="Y82" s="6"/>
      <c r="AA82" s="15"/>
      <c r="AB82" s="6"/>
      <c r="AD82" s="15"/>
      <c r="AE82" s="6"/>
      <c r="AG82" s="15"/>
      <c r="AH82" s="6"/>
      <c r="AJ82" s="15"/>
      <c r="AK82" s="6"/>
    </row>
    <row r="83" spans="1:37" x14ac:dyDescent="0.2">
      <c r="A83" s="1" t="s">
        <v>19</v>
      </c>
      <c r="C83" s="9">
        <f>C73+C79-D79</f>
        <v>88866</v>
      </c>
      <c r="D83" s="6"/>
      <c r="F83" s="9">
        <f>F73+F79-G79</f>
        <v>117170</v>
      </c>
      <c r="G83" s="6"/>
      <c r="I83" s="9">
        <f>I73+I79-J79</f>
        <v>0</v>
      </c>
      <c r="J83" s="6"/>
      <c r="L83" s="9">
        <f>L73+L79-M79</f>
        <v>0</v>
      </c>
      <c r="M83" s="6"/>
      <c r="O83" s="9">
        <f>O73+O79-P79</f>
        <v>0</v>
      </c>
      <c r="P83" s="6"/>
      <c r="R83" s="9">
        <f>R73+R79-S79</f>
        <v>0</v>
      </c>
      <c r="S83" s="6"/>
      <c r="U83" s="9">
        <f>U73+U79-V79</f>
        <v>0</v>
      </c>
      <c r="V83" s="6"/>
      <c r="X83" s="9">
        <f>X73+X79-Y79</f>
        <v>0</v>
      </c>
      <c r="Y83" s="6"/>
      <c r="AA83" s="9">
        <f>AA73+AA79-AB79</f>
        <v>0</v>
      </c>
      <c r="AB83" s="6"/>
      <c r="AD83" s="9">
        <f>AD73+AD79-AE79</f>
        <v>0</v>
      </c>
      <c r="AE83" s="6"/>
      <c r="AG83" s="9">
        <f>AG73+AG79-AH79</f>
        <v>0</v>
      </c>
      <c r="AH83" s="6"/>
      <c r="AJ83" s="9">
        <f>AJ73+AJ79-AK79</f>
        <v>0</v>
      </c>
      <c r="AK83" s="6"/>
    </row>
    <row r="84" spans="1:37" ht="13.5" thickBot="1" x14ac:dyDescent="0.25">
      <c r="A84" s="1" t="s">
        <v>33</v>
      </c>
      <c r="C84" s="11"/>
      <c r="D84" s="12">
        <f>C82-C83</f>
        <v>0</v>
      </c>
      <c r="F84" s="11"/>
      <c r="G84" s="12">
        <f>F82-F83</f>
        <v>0</v>
      </c>
      <c r="I84" s="11"/>
      <c r="J84" s="12">
        <f>I82-I83</f>
        <v>0</v>
      </c>
      <c r="L84" s="11"/>
      <c r="M84" s="12">
        <f>L82-L83</f>
        <v>0</v>
      </c>
      <c r="O84" s="11"/>
      <c r="P84" s="12">
        <f>O82-O83</f>
        <v>0</v>
      </c>
      <c r="R84" s="11"/>
      <c r="S84" s="12">
        <f>R82-R83</f>
        <v>0</v>
      </c>
      <c r="U84" s="11"/>
      <c r="V84" s="12">
        <f>U82-U83</f>
        <v>0</v>
      </c>
      <c r="X84" s="11"/>
      <c r="Y84" s="12">
        <f>X82-X83</f>
        <v>0</v>
      </c>
      <c r="AA84" s="11"/>
      <c r="AB84" s="12">
        <f>AA82-AA83</f>
        <v>0</v>
      </c>
      <c r="AD84" s="11"/>
      <c r="AE84" s="12">
        <f>AD82-AD83</f>
        <v>0</v>
      </c>
      <c r="AG84" s="11"/>
      <c r="AH84" s="12">
        <f>AG82-AG83</f>
        <v>0</v>
      </c>
      <c r="AJ84" s="11"/>
      <c r="AK84" s="12">
        <f>AJ82-AJ83</f>
        <v>0</v>
      </c>
    </row>
    <row r="85" spans="1:37" x14ac:dyDescent="0.2">
      <c r="U85"/>
      <c r="V85"/>
    </row>
    <row r="86" spans="1:37" x14ac:dyDescent="0.2">
      <c r="U86"/>
      <c r="V86"/>
    </row>
  </sheetData>
  <sheetProtection selectLockedCells="1"/>
  <mergeCells count="62">
    <mergeCell ref="AL73:AM73"/>
    <mergeCell ref="AL22:AM23"/>
    <mergeCell ref="AL8:AM9"/>
    <mergeCell ref="AL27:AM27"/>
    <mergeCell ref="C4:D4"/>
    <mergeCell ref="AJ4:AK4"/>
    <mergeCell ref="AG4:AH4"/>
    <mergeCell ref="AD4:AE4"/>
    <mergeCell ref="AA4:AB4"/>
    <mergeCell ref="X4:Y4"/>
    <mergeCell ref="U4:V4"/>
    <mergeCell ref="R4:S4"/>
    <mergeCell ref="O4:P4"/>
    <mergeCell ref="AL46:AM46"/>
    <mergeCell ref="AO74:AP74"/>
    <mergeCell ref="AO75:AP75"/>
    <mergeCell ref="AO76:AQ76"/>
    <mergeCell ref="AO77:AP77"/>
    <mergeCell ref="AO69:AQ69"/>
    <mergeCell ref="AO70:AP70"/>
    <mergeCell ref="AO71:AP71"/>
    <mergeCell ref="AO72:AP72"/>
    <mergeCell ref="AO73:AQ73"/>
    <mergeCell ref="AS70:AT70"/>
    <mergeCell ref="AO41:AP41"/>
    <mergeCell ref="AO42:AQ42"/>
    <mergeCell ref="AO43:AP43"/>
    <mergeCell ref="AO44:AP44"/>
    <mergeCell ref="AO45:AQ45"/>
    <mergeCell ref="AO46:AP46"/>
    <mergeCell ref="AO67:AQ68"/>
    <mergeCell ref="AO26:AP26"/>
    <mergeCell ref="AS24:AT24"/>
    <mergeCell ref="AO38:AQ38"/>
    <mergeCell ref="AO39:AP39"/>
    <mergeCell ref="AO40:AP40"/>
    <mergeCell ref="AS39:AT39"/>
    <mergeCell ref="AO32:AP32"/>
    <mergeCell ref="AO31:AQ31"/>
    <mergeCell ref="AO30:AP30"/>
    <mergeCell ref="AO29:AP29"/>
    <mergeCell ref="AO28:AQ28"/>
    <mergeCell ref="AO27:AP27"/>
    <mergeCell ref="AO25:AP25"/>
    <mergeCell ref="AO36:AQ37"/>
    <mergeCell ref="AO15:AP15"/>
    <mergeCell ref="AO16:AP16"/>
    <mergeCell ref="AO17:AQ17"/>
    <mergeCell ref="AO18:AP18"/>
    <mergeCell ref="AO24:AQ24"/>
    <mergeCell ref="AO22:AQ23"/>
    <mergeCell ref="A2:AK2"/>
    <mergeCell ref="AO10:AQ10"/>
    <mergeCell ref="AS10:AT10"/>
    <mergeCell ref="AO14:AQ14"/>
    <mergeCell ref="AO11:AP11"/>
    <mergeCell ref="AO12:AP12"/>
    <mergeCell ref="AO13:AP13"/>
    <mergeCell ref="L4:M4"/>
    <mergeCell ref="I4:J4"/>
    <mergeCell ref="F4:G4"/>
    <mergeCell ref="AO8:AQ9"/>
  </mergeCells>
  <phoneticPr fontId="0" type="noConversion"/>
  <pageMargins left="0.75" right="0.75" top="1" bottom="1" header="0.5" footer="1.62"/>
  <pageSetup paperSize="5" orientation="landscape" r:id="rId1"/>
  <headerFooter alignWithMargins="0"/>
  <rowBreaks count="2" manualBreakCount="2">
    <brk id="35" max="16383" man="1"/>
    <brk id="6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0"/>
  <sheetViews>
    <sheetView topLeftCell="A16" workbookViewId="0">
      <selection activeCell="H60" sqref="H60"/>
    </sheetView>
  </sheetViews>
  <sheetFormatPr defaultRowHeight="12.75" x14ac:dyDescent="0.2"/>
  <cols>
    <col min="1" max="1" width="17.85546875" customWidth="1"/>
    <col min="2" max="2" width="10.42578125" customWidth="1"/>
    <col min="3" max="3" width="10.5703125" bestFit="1" customWidth="1"/>
    <col min="4" max="4" width="12.7109375" bestFit="1" customWidth="1"/>
    <col min="5" max="5" width="11.140625" bestFit="1" customWidth="1"/>
    <col min="6" max="6" width="11" bestFit="1" customWidth="1"/>
    <col min="7" max="7" width="11.140625" customWidth="1"/>
    <col min="9" max="9" width="27.7109375" customWidth="1"/>
  </cols>
  <sheetData>
    <row r="1" spans="1:9" ht="18" x14ac:dyDescent="0.2">
      <c r="A1" s="87" t="s">
        <v>68</v>
      </c>
      <c r="B1" s="87"/>
      <c r="C1" s="87"/>
      <c r="D1" s="87"/>
      <c r="E1" s="87"/>
      <c r="F1" s="87"/>
      <c r="G1" s="87"/>
    </row>
    <row r="2" spans="1:9" ht="3.75" customHeight="1" x14ac:dyDescent="0.25">
      <c r="A2" s="18"/>
      <c r="B2" s="19"/>
      <c r="C2" s="19"/>
      <c r="D2" s="19"/>
      <c r="E2" s="19"/>
      <c r="F2" s="19"/>
      <c r="G2" s="19"/>
    </row>
    <row r="3" spans="1:9" ht="6" customHeight="1" x14ac:dyDescent="0.25">
      <c r="A3" s="18"/>
      <c r="B3" s="19"/>
      <c r="C3" s="19"/>
      <c r="D3" s="19"/>
      <c r="E3" s="19"/>
      <c r="F3" s="19"/>
      <c r="G3" s="19"/>
    </row>
    <row r="4" spans="1:9" ht="15.75" x14ac:dyDescent="0.25">
      <c r="A4" s="90" t="s">
        <v>69</v>
      </c>
      <c r="B4" s="90"/>
      <c r="C4" s="90"/>
      <c r="D4" s="90"/>
      <c r="E4" s="90"/>
      <c r="F4" s="90"/>
      <c r="G4" s="90"/>
    </row>
    <row r="5" spans="1:9" ht="8.1" customHeight="1" x14ac:dyDescent="0.2">
      <c r="A5" s="20"/>
      <c r="B5" s="20"/>
      <c r="C5" s="20"/>
      <c r="D5" s="20"/>
      <c r="E5" s="20"/>
      <c r="F5" s="20"/>
      <c r="G5" s="20"/>
    </row>
    <row r="6" spans="1:9" x14ac:dyDescent="0.2">
      <c r="A6" s="91" t="s">
        <v>45</v>
      </c>
      <c r="B6" s="88" t="s">
        <v>12</v>
      </c>
      <c r="C6" s="88" t="s">
        <v>35</v>
      </c>
      <c r="D6" s="88" t="s">
        <v>34</v>
      </c>
      <c r="E6" s="88" t="s">
        <v>55</v>
      </c>
      <c r="F6" s="93" t="s">
        <v>38</v>
      </c>
      <c r="G6" s="88" t="s">
        <v>18</v>
      </c>
    </row>
    <row r="7" spans="1:9" ht="33" customHeight="1" thickBot="1" x14ac:dyDescent="0.25">
      <c r="A7" s="92"/>
      <c r="B7" s="89"/>
      <c r="C7" s="89"/>
      <c r="D7" s="89"/>
      <c r="E7" s="89"/>
      <c r="F7" s="94"/>
      <c r="G7" s="89"/>
    </row>
    <row r="8" spans="1:9" ht="8.1" customHeight="1" x14ac:dyDescent="0.2">
      <c r="A8" s="20"/>
      <c r="B8" s="20"/>
      <c r="C8" s="20"/>
      <c r="D8" s="20"/>
      <c r="E8" s="20"/>
      <c r="F8" s="20"/>
      <c r="G8" s="20"/>
    </row>
    <row r="9" spans="1:9" x14ac:dyDescent="0.2">
      <c r="A9" s="21" t="s">
        <v>60</v>
      </c>
      <c r="B9" s="40">
        <f>Data!AQ15</f>
        <v>432379</v>
      </c>
      <c r="C9" s="40">
        <f>Data!AQ12</f>
        <v>54441</v>
      </c>
      <c r="D9" s="40">
        <f>Data!AQ11</f>
        <v>0</v>
      </c>
      <c r="E9" s="40">
        <f>Data!AQ13</f>
        <v>1930381</v>
      </c>
      <c r="F9" s="40">
        <f>Data!AT11</f>
        <v>2023612</v>
      </c>
      <c r="G9" s="40">
        <f>B9+C9+D9+E9-F9</f>
        <v>393589</v>
      </c>
    </row>
    <row r="10" spans="1:9" x14ac:dyDescent="0.2">
      <c r="A10" s="21" t="s">
        <v>63</v>
      </c>
      <c r="B10" s="40">
        <f>Data!AQ29</f>
        <v>244052</v>
      </c>
      <c r="C10" s="40" t="e">
        <f>Data!AQ26</f>
        <v>#REF!</v>
      </c>
      <c r="D10" s="40">
        <f>Data!AQ25</f>
        <v>99908</v>
      </c>
      <c r="E10" s="40">
        <f>Data!AQ27</f>
        <v>4188243</v>
      </c>
      <c r="F10" s="40">
        <f>Data!AT25</f>
        <v>4296593</v>
      </c>
      <c r="G10" s="40" t="e">
        <f>B10+C10+D10+E10-F10</f>
        <v>#REF!</v>
      </c>
    </row>
    <row r="11" spans="1:9" x14ac:dyDescent="0.2">
      <c r="A11" s="21" t="s">
        <v>57</v>
      </c>
      <c r="B11" s="40">
        <f>Data!AQ43</f>
        <v>0</v>
      </c>
      <c r="C11" s="40">
        <f>Data!AQ40</f>
        <v>0</v>
      </c>
      <c r="D11" s="40">
        <f>Data!AQ39</f>
        <v>0</v>
      </c>
      <c r="E11" s="40">
        <f>Data!AQ41</f>
        <v>0</v>
      </c>
      <c r="F11" s="40" t="e">
        <f>Data!AT40</f>
        <v>#REF!</v>
      </c>
      <c r="G11" s="40" t="e">
        <f>B11+C11+D11+E11-F11</f>
        <v>#REF!</v>
      </c>
    </row>
    <row r="12" spans="1:9" ht="12.75" customHeight="1" x14ac:dyDescent="0.2">
      <c r="A12" s="21" t="s">
        <v>62</v>
      </c>
      <c r="B12" s="40">
        <f>Data!AQ74</f>
        <v>98071</v>
      </c>
      <c r="C12" s="40">
        <f>Data!AQ71</f>
        <v>0</v>
      </c>
      <c r="D12" s="40">
        <f>Data!AQ70</f>
        <v>0</v>
      </c>
      <c r="E12" s="40">
        <f>Data!AQ72</f>
        <v>674995</v>
      </c>
      <c r="F12" s="40">
        <f>Data!AT71</f>
        <v>655896</v>
      </c>
      <c r="G12" s="40">
        <f>B12+C12+D12+E12-F12</f>
        <v>117170</v>
      </c>
    </row>
    <row r="13" spans="1:9" ht="8.1" customHeight="1" thickBot="1" x14ac:dyDescent="0.25">
      <c r="A13" s="23"/>
      <c r="B13" s="24"/>
      <c r="C13" s="24"/>
      <c r="D13" s="23"/>
      <c r="E13" s="24"/>
      <c r="F13" s="24"/>
      <c r="G13" s="24"/>
    </row>
    <row r="14" spans="1:9" ht="8.1" customHeight="1" x14ac:dyDescent="0.2">
      <c r="A14" s="21"/>
      <c r="B14" s="21"/>
      <c r="C14" s="21"/>
      <c r="D14" s="22"/>
      <c r="E14" s="21"/>
      <c r="F14" s="21"/>
      <c r="G14" s="22"/>
    </row>
    <row r="15" spans="1:9" x14ac:dyDescent="0.2">
      <c r="A15" s="21" t="s">
        <v>56</v>
      </c>
      <c r="B15" s="40">
        <f t="shared" ref="B15:G15" si="0">SUM(B9:B12)</f>
        <v>774502</v>
      </c>
      <c r="C15" s="40" t="e">
        <f t="shared" si="0"/>
        <v>#REF!</v>
      </c>
      <c r="D15" s="40">
        <f t="shared" si="0"/>
        <v>99908</v>
      </c>
      <c r="E15" s="40">
        <f t="shared" si="0"/>
        <v>6793619</v>
      </c>
      <c r="F15" s="40" t="e">
        <f t="shared" si="0"/>
        <v>#REF!</v>
      </c>
      <c r="G15" s="40" t="e">
        <f t="shared" si="0"/>
        <v>#REF!</v>
      </c>
      <c r="I15" s="31"/>
    </row>
    <row r="16" spans="1:9" x14ac:dyDescent="0.2">
      <c r="A16" s="20"/>
      <c r="B16" s="25"/>
      <c r="C16" s="25"/>
      <c r="D16" s="25"/>
      <c r="E16" s="25"/>
      <c r="F16" s="25"/>
      <c r="G16" s="25"/>
    </row>
    <row r="17" spans="1:13" x14ac:dyDescent="0.2">
      <c r="A17" s="20"/>
      <c r="B17" s="20"/>
      <c r="C17" s="20"/>
      <c r="D17" s="20"/>
      <c r="E17" s="20"/>
      <c r="F17" s="20"/>
      <c r="G17" s="20"/>
    </row>
    <row r="18" spans="1:13" ht="15.75" x14ac:dyDescent="0.25">
      <c r="A18" s="38" t="s">
        <v>65</v>
      </c>
      <c r="B18" s="38"/>
      <c r="C18" s="38"/>
      <c r="D18" s="38"/>
      <c r="E18" s="38"/>
      <c r="F18" s="38"/>
      <c r="G18" s="20"/>
      <c r="M18" s="53" t="s">
        <v>66</v>
      </c>
    </row>
    <row r="19" spans="1:13" ht="8.1" customHeight="1" x14ac:dyDescent="0.2">
      <c r="A19" s="21"/>
      <c r="B19" s="21"/>
      <c r="C19" s="21"/>
      <c r="D19" s="21"/>
      <c r="E19" s="21"/>
      <c r="F19" s="20"/>
      <c r="G19" s="20"/>
    </row>
    <row r="20" spans="1:13" ht="13.5" thickBot="1" x14ac:dyDescent="0.25">
      <c r="A20" s="20"/>
      <c r="B20" s="41" t="s">
        <v>47</v>
      </c>
      <c r="C20" s="41" t="s">
        <v>14</v>
      </c>
      <c r="D20" s="41" t="s">
        <v>13</v>
      </c>
      <c r="E20" s="41" t="s">
        <v>46</v>
      </c>
      <c r="F20" s="20"/>
      <c r="G20" s="20"/>
    </row>
    <row r="21" spans="1:13" ht="8.1" customHeight="1" x14ac:dyDescent="0.2">
      <c r="A21" s="20"/>
      <c r="B21" s="26"/>
      <c r="C21" s="26"/>
      <c r="D21" s="26"/>
      <c r="E21" s="26"/>
      <c r="F21" s="20"/>
      <c r="G21" s="20"/>
    </row>
    <row r="22" spans="1:13" x14ac:dyDescent="0.2">
      <c r="A22" s="20"/>
      <c r="B22" s="28">
        <v>2014</v>
      </c>
      <c r="C22" s="27">
        <v>2.34</v>
      </c>
      <c r="D22" s="27">
        <v>9.66</v>
      </c>
      <c r="E22" s="27">
        <v>88</v>
      </c>
      <c r="F22" s="27"/>
      <c r="G22" s="20"/>
      <c r="H22" s="53"/>
    </row>
    <row r="23" spans="1:13" x14ac:dyDescent="0.2">
      <c r="A23" s="20"/>
      <c r="B23" s="28">
        <v>2015</v>
      </c>
      <c r="C23" s="27">
        <v>2.17</v>
      </c>
      <c r="D23" s="27">
        <v>9.64</v>
      </c>
      <c r="E23" s="27">
        <v>88.22</v>
      </c>
      <c r="F23" s="27"/>
      <c r="G23" s="20"/>
    </row>
    <row r="24" spans="1:13" x14ac:dyDescent="0.2">
      <c r="A24" s="21"/>
      <c r="B24" s="28">
        <v>2016</v>
      </c>
      <c r="C24" s="27">
        <v>1.76</v>
      </c>
      <c r="D24" s="27">
        <v>6.96</v>
      </c>
      <c r="E24" s="27">
        <v>91.28</v>
      </c>
      <c r="F24" s="27"/>
      <c r="G24" s="20"/>
    </row>
    <row r="25" spans="1:13" x14ac:dyDescent="0.2">
      <c r="A25" s="21"/>
      <c r="B25" s="28">
        <v>2017</v>
      </c>
      <c r="C25" s="27">
        <v>1.83</v>
      </c>
      <c r="D25" s="27">
        <v>5.13</v>
      </c>
      <c r="E25" s="27">
        <v>93.69</v>
      </c>
      <c r="F25" s="32"/>
      <c r="G25" s="20"/>
    </row>
    <row r="26" spans="1:13" x14ac:dyDescent="0.2">
      <c r="A26" s="21"/>
      <c r="B26" s="28">
        <v>2018</v>
      </c>
      <c r="C26" s="62">
        <v>1.33</v>
      </c>
      <c r="D26" s="62">
        <v>5.49</v>
      </c>
      <c r="E26" s="62">
        <v>92.75</v>
      </c>
      <c r="F26" s="32"/>
      <c r="G26" s="20"/>
    </row>
    <row r="27" spans="1:13" x14ac:dyDescent="0.2">
      <c r="A27" s="21"/>
      <c r="B27" s="28">
        <v>2019</v>
      </c>
      <c r="C27" s="62">
        <v>1.8</v>
      </c>
      <c r="D27" s="62">
        <v>5.85</v>
      </c>
      <c r="E27" s="62">
        <v>92.73</v>
      </c>
      <c r="F27" s="20"/>
      <c r="G27" s="20"/>
      <c r="I27" t="s">
        <v>59</v>
      </c>
    </row>
    <row r="28" spans="1:13" x14ac:dyDescent="0.2">
      <c r="A28" s="21"/>
      <c r="B28" s="26">
        <v>2020</v>
      </c>
      <c r="C28" s="62">
        <v>2.0699999999999998</v>
      </c>
      <c r="D28" s="62">
        <v>3.95</v>
      </c>
      <c r="E28" s="62">
        <v>94.23</v>
      </c>
      <c r="F28" s="20"/>
      <c r="G28" s="20"/>
    </row>
    <row r="29" spans="1:13" x14ac:dyDescent="0.2">
      <c r="A29" s="21"/>
      <c r="B29" s="26">
        <v>2021</v>
      </c>
      <c r="C29" s="26">
        <v>2.67</v>
      </c>
      <c r="D29" s="26">
        <v>2</v>
      </c>
      <c r="E29" s="26">
        <v>95.11</v>
      </c>
      <c r="F29" s="20"/>
      <c r="G29" s="20"/>
    </row>
    <row r="30" spans="1:13" x14ac:dyDescent="0.2">
      <c r="A30" s="21"/>
      <c r="B30" s="26">
        <v>2022</v>
      </c>
      <c r="C30" s="62" t="e">
        <f>C15/$F$15*100</f>
        <v>#REF!</v>
      </c>
      <c r="D30" s="62" t="e">
        <f t="shared" ref="D30:E30" si="1">D15/$F$15*100</f>
        <v>#REF!</v>
      </c>
      <c r="E30" s="62" t="e">
        <f t="shared" si="1"/>
        <v>#REF!</v>
      </c>
      <c r="F30" s="20"/>
      <c r="G30" s="20"/>
    </row>
    <row r="31" spans="1:13" x14ac:dyDescent="0.2">
      <c r="A31" s="21"/>
      <c r="B31" s="26">
        <v>2023</v>
      </c>
      <c r="C31" s="62"/>
      <c r="D31" s="62"/>
      <c r="E31" s="62"/>
      <c r="F31" s="20"/>
      <c r="G31" s="20"/>
    </row>
    <row r="32" spans="1:13" x14ac:dyDescent="0.2">
      <c r="A32" s="21"/>
      <c r="B32" s="26">
        <v>2024</v>
      </c>
      <c r="C32" s="62"/>
      <c r="D32" s="62"/>
      <c r="E32" s="62"/>
      <c r="F32" s="20"/>
      <c r="G32" s="20"/>
    </row>
    <row r="33" spans="1:9" x14ac:dyDescent="0.2">
      <c r="A33" s="21"/>
      <c r="B33" s="21"/>
      <c r="C33" s="21"/>
      <c r="D33" s="21"/>
      <c r="E33" s="21"/>
      <c r="F33" s="20"/>
      <c r="G33" s="20"/>
    </row>
    <row r="34" spans="1:9" ht="15.75" x14ac:dyDescent="0.25">
      <c r="A34" s="38" t="s">
        <v>48</v>
      </c>
      <c r="B34" s="39"/>
      <c r="C34" s="39"/>
      <c r="D34" s="39"/>
      <c r="E34" s="39"/>
      <c r="F34" s="39"/>
      <c r="G34" s="20"/>
    </row>
    <row r="35" spans="1:9" ht="8.1" customHeight="1" x14ac:dyDescent="0.2">
      <c r="A35" s="21"/>
      <c r="B35" s="21"/>
      <c r="C35" s="21"/>
      <c r="D35" s="21"/>
      <c r="E35" s="21"/>
      <c r="F35" s="29"/>
      <c r="G35" s="20"/>
    </row>
    <row r="36" spans="1:9" ht="8.1" customHeight="1" x14ac:dyDescent="0.2">
      <c r="A36" s="21"/>
      <c r="B36" s="21"/>
      <c r="C36" s="21"/>
      <c r="D36" s="21"/>
      <c r="E36" s="21"/>
      <c r="F36" s="29"/>
      <c r="G36" s="20"/>
    </row>
    <row r="37" spans="1:9" ht="13.5" thickBot="1" x14ac:dyDescent="0.25">
      <c r="A37" s="20"/>
      <c r="B37" s="41" t="s">
        <v>47</v>
      </c>
      <c r="C37" s="41" t="s">
        <v>14</v>
      </c>
      <c r="D37" s="41" t="s">
        <v>13</v>
      </c>
      <c r="E37" s="41" t="s">
        <v>46</v>
      </c>
      <c r="F37" s="41" t="s">
        <v>20</v>
      </c>
      <c r="G37" s="20"/>
      <c r="I37" t="s">
        <v>58</v>
      </c>
    </row>
    <row r="38" spans="1:9" ht="8.1" customHeight="1" x14ac:dyDescent="0.2">
      <c r="A38" s="20"/>
      <c r="B38" s="26"/>
      <c r="C38" s="26"/>
      <c r="D38" s="26"/>
      <c r="E38" s="26"/>
      <c r="F38" s="26"/>
      <c r="G38" s="20"/>
    </row>
    <row r="39" spans="1:9" x14ac:dyDescent="0.2">
      <c r="A39" s="20"/>
      <c r="B39" s="28">
        <v>2013</v>
      </c>
      <c r="C39" s="30">
        <v>3929</v>
      </c>
      <c r="D39" s="30">
        <v>19525</v>
      </c>
      <c r="E39" s="30">
        <v>150964</v>
      </c>
      <c r="F39" s="30">
        <v>174418</v>
      </c>
      <c r="G39" s="30"/>
    </row>
    <row r="40" spans="1:9" x14ac:dyDescent="0.2">
      <c r="A40" s="20"/>
      <c r="B40" s="28">
        <v>2014</v>
      </c>
      <c r="C40" s="30">
        <v>4055</v>
      </c>
      <c r="D40" s="30">
        <v>16757</v>
      </c>
      <c r="E40" s="30">
        <v>152609</v>
      </c>
      <c r="F40" s="30">
        <v>173421</v>
      </c>
      <c r="G40" s="30"/>
    </row>
    <row r="41" spans="1:9" x14ac:dyDescent="0.2">
      <c r="A41" s="20"/>
      <c r="B41" s="28">
        <v>2015</v>
      </c>
      <c r="C41" s="30">
        <v>4064</v>
      </c>
      <c r="D41" s="30">
        <v>18012</v>
      </c>
      <c r="E41" s="30">
        <v>164721</v>
      </c>
      <c r="F41" s="30">
        <f>SUM(C41:E41)</f>
        <v>186797</v>
      </c>
      <c r="G41" s="30"/>
    </row>
    <row r="42" spans="1:9" x14ac:dyDescent="0.2">
      <c r="A42" s="21"/>
      <c r="B42" s="28">
        <v>2016</v>
      </c>
      <c r="C42" s="30">
        <v>3210</v>
      </c>
      <c r="D42" s="30">
        <v>12701</v>
      </c>
      <c r="E42" s="30">
        <v>166554</v>
      </c>
      <c r="F42" s="30">
        <f>SUM(C42:E42)</f>
        <v>182465</v>
      </c>
      <c r="G42" s="30"/>
    </row>
    <row r="43" spans="1:9" x14ac:dyDescent="0.2">
      <c r="A43" s="21"/>
      <c r="B43" s="28">
        <v>2017</v>
      </c>
      <c r="C43" s="61">
        <v>3267</v>
      </c>
      <c r="D43" s="61">
        <v>9161</v>
      </c>
      <c r="E43" s="30">
        <v>167250</v>
      </c>
      <c r="F43" s="30">
        <v>179677</v>
      </c>
      <c r="G43" s="30"/>
      <c r="I43" s="30"/>
    </row>
    <row r="44" spans="1:9" s="34" customFormat="1" x14ac:dyDescent="0.2">
      <c r="A44" s="28"/>
      <c r="B44" s="28">
        <v>2018</v>
      </c>
      <c r="C44" s="61">
        <v>2499</v>
      </c>
      <c r="D44" s="61">
        <v>10282</v>
      </c>
      <c r="E44" s="61">
        <v>173730</v>
      </c>
      <c r="F44" s="30">
        <f>SUM(C44:E44)</f>
        <v>186511</v>
      </c>
      <c r="G44" s="33"/>
    </row>
    <row r="45" spans="1:9" s="34" customFormat="1" x14ac:dyDescent="0.2">
      <c r="A45" s="28"/>
      <c r="B45" s="28">
        <v>2019</v>
      </c>
      <c r="C45" s="63">
        <v>3437.18</v>
      </c>
      <c r="D45" s="63">
        <v>11189.73</v>
      </c>
      <c r="E45" s="63">
        <v>177491.9</v>
      </c>
      <c r="F45" s="63">
        <f>SUM(C45:E45)</f>
        <v>192118.81</v>
      </c>
      <c r="G45" s="33"/>
    </row>
    <row r="46" spans="1:9" x14ac:dyDescent="0.2">
      <c r="A46" s="21"/>
      <c r="B46" s="26">
        <v>2020</v>
      </c>
      <c r="C46" s="63">
        <v>4017</v>
      </c>
      <c r="D46" s="63">
        <v>7674</v>
      </c>
      <c r="E46" s="63">
        <v>182924</v>
      </c>
      <c r="F46" s="63">
        <f>SUM(C46:E46)</f>
        <v>194615</v>
      </c>
      <c r="G46" s="20"/>
    </row>
    <row r="47" spans="1:9" x14ac:dyDescent="0.2">
      <c r="A47" s="21"/>
      <c r="B47" s="26">
        <v>2021</v>
      </c>
      <c r="C47" s="64">
        <v>5165</v>
      </c>
      <c r="D47" s="64">
        <v>3873</v>
      </c>
      <c r="E47" s="64">
        <v>183804</v>
      </c>
      <c r="F47" s="65">
        <f>SUM(C47:E47)</f>
        <v>192842</v>
      </c>
      <c r="G47" s="20"/>
    </row>
    <row r="48" spans="1:9" x14ac:dyDescent="0.2">
      <c r="A48" s="21"/>
      <c r="B48" s="26">
        <v>2022</v>
      </c>
      <c r="C48" s="64" t="e">
        <f>C15/365</f>
        <v>#REF!</v>
      </c>
      <c r="D48" s="64">
        <f>D15/365</f>
        <v>273.72054794520545</v>
      </c>
      <c r="E48" s="64">
        <f>E15/365</f>
        <v>18612.654794520549</v>
      </c>
      <c r="F48" s="28" t="e">
        <f>SUM(C48:E48)</f>
        <v>#REF!</v>
      </c>
      <c r="G48" s="20"/>
    </row>
    <row r="49" spans="1:8" x14ac:dyDescent="0.2">
      <c r="A49" s="21"/>
      <c r="B49" s="26">
        <v>2023</v>
      </c>
      <c r="C49" s="64"/>
      <c r="D49" s="64"/>
      <c r="E49" s="64"/>
      <c r="F49" s="28"/>
      <c r="G49" s="20"/>
    </row>
    <row r="50" spans="1:8" x14ac:dyDescent="0.2">
      <c r="A50" s="21"/>
      <c r="B50" s="26">
        <v>2024</v>
      </c>
      <c r="C50" s="64"/>
      <c r="D50" s="64"/>
      <c r="E50" s="64"/>
      <c r="F50" s="28"/>
      <c r="G50" s="20"/>
    </row>
    <row r="51" spans="1:8" x14ac:dyDescent="0.2">
      <c r="A51" s="21"/>
      <c r="B51" s="21"/>
      <c r="C51" s="21"/>
      <c r="D51" s="21"/>
      <c r="E51" s="21"/>
      <c r="F51" s="20"/>
      <c r="G51" s="20"/>
    </row>
    <row r="52" spans="1:8" ht="15.75" x14ac:dyDescent="0.25">
      <c r="A52" s="38" t="s">
        <v>49</v>
      </c>
      <c r="B52" s="39"/>
      <c r="C52" s="39"/>
      <c r="D52" s="39"/>
      <c r="E52" s="39"/>
      <c r="F52" s="39"/>
      <c r="G52" s="20"/>
    </row>
    <row r="53" spans="1:8" ht="8.1" customHeight="1" x14ac:dyDescent="0.2">
      <c r="A53" s="21"/>
      <c r="B53" s="21"/>
      <c r="C53" s="21"/>
      <c r="D53" s="21"/>
      <c r="E53" s="21"/>
      <c r="F53" s="20"/>
      <c r="G53" s="20"/>
    </row>
    <row r="54" spans="1:8" ht="13.5" thickBot="1" x14ac:dyDescent="0.25">
      <c r="A54" s="20"/>
      <c r="B54" s="43">
        <v>2018</v>
      </c>
      <c r="C54" s="43">
        <v>2019</v>
      </c>
      <c r="D54" s="43">
        <v>2020</v>
      </c>
      <c r="E54" s="43">
        <v>2021</v>
      </c>
      <c r="F54" s="43">
        <v>2022</v>
      </c>
      <c r="G54" s="66">
        <v>2023</v>
      </c>
      <c r="H54" s="66">
        <v>2024</v>
      </c>
    </row>
    <row r="55" spans="1:8" ht="8.1" customHeight="1" x14ac:dyDescent="0.2">
      <c r="A55" s="20"/>
      <c r="B55" s="20"/>
      <c r="C55" s="20"/>
      <c r="D55" s="20"/>
      <c r="E55" s="20"/>
      <c r="F55" s="20"/>
    </row>
    <row r="56" spans="1:8" x14ac:dyDescent="0.2">
      <c r="A56" s="20"/>
      <c r="B56" s="1">
        <v>68366341</v>
      </c>
      <c r="C56" s="1">
        <v>69864222</v>
      </c>
      <c r="D56" s="40">
        <v>70851350</v>
      </c>
      <c r="E56" s="40">
        <v>70538598</v>
      </c>
      <c r="F56" s="40" t="e">
        <f>F15</f>
        <v>#REF!</v>
      </c>
    </row>
    <row r="60" spans="1:8" x14ac:dyDescent="0.2">
      <c r="B60" s="30"/>
      <c r="C60" s="22"/>
      <c r="D60" s="22"/>
      <c r="E60" s="22"/>
      <c r="F60" s="22"/>
    </row>
  </sheetData>
  <mergeCells count="9">
    <mergeCell ref="A1:G1"/>
    <mergeCell ref="G6:G7"/>
    <mergeCell ref="A4:G4"/>
    <mergeCell ref="B6:B7"/>
    <mergeCell ref="E6:E7"/>
    <mergeCell ref="D6:D7"/>
    <mergeCell ref="C6:C7"/>
    <mergeCell ref="A6:A7"/>
    <mergeCell ref="F6:F7"/>
  </mergeCells>
  <phoneticPr fontId="0" type="noConversion"/>
  <printOptions horizontalCentered="1" verticalCentered="1"/>
  <pageMargins left="0.3" right="0.3" top="0.3" bottom="0.3" header="0.5" footer="0.5"/>
  <pageSetup orientation="portrait" r:id="rId1"/>
  <headerFooter alignWithMargins="0">
    <oddFooter>&amp;C4-1</oddFooter>
  </headerFooter>
  <ignoredErrors>
    <ignoredError sqref="F41:F4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6"/>
  <sheetViews>
    <sheetView topLeftCell="A36" workbookViewId="0">
      <selection activeCell="A2" sqref="A2"/>
    </sheetView>
  </sheetViews>
  <sheetFormatPr defaultRowHeight="12.75" x14ac:dyDescent="0.2"/>
  <cols>
    <col min="3" max="3" width="11.28515625" bestFit="1" customWidth="1"/>
    <col min="4" max="4" width="2" customWidth="1"/>
    <col min="6" max="6" width="11.28515625" bestFit="1" customWidth="1"/>
    <col min="8" max="8" width="16.85546875" bestFit="1" customWidth="1"/>
    <col min="10" max="10" width="10.140625" bestFit="1" customWidth="1"/>
    <col min="13" max="13" width="10.140625" bestFit="1" customWidth="1"/>
  </cols>
  <sheetData>
    <row r="1" spans="1:13" ht="23.25" x14ac:dyDescent="0.35">
      <c r="A1" s="100">
        <v>2024</v>
      </c>
      <c r="B1" s="100"/>
      <c r="C1" s="100"/>
      <c r="D1" s="100"/>
      <c r="E1" s="100"/>
      <c r="F1" s="100"/>
      <c r="G1" s="100"/>
      <c r="H1" s="101"/>
      <c r="I1" s="101"/>
      <c r="J1" s="101"/>
      <c r="K1" s="1"/>
      <c r="L1" s="1"/>
      <c r="M1" s="1"/>
    </row>
    <row r="2" spans="1:13" ht="6.75" customHeight="1" x14ac:dyDescent="0.25">
      <c r="A2" s="44"/>
      <c r="B2" s="44"/>
      <c r="C2" s="44"/>
      <c r="D2" s="44"/>
      <c r="E2" s="44"/>
      <c r="F2" s="44"/>
      <c r="G2" s="44"/>
      <c r="H2" s="47"/>
      <c r="I2" s="47"/>
      <c r="J2" s="47"/>
      <c r="K2" s="1"/>
      <c r="L2" s="1"/>
      <c r="M2" s="1"/>
    </row>
    <row r="3" spans="1:13" x14ac:dyDescent="0.2">
      <c r="A3" s="102" t="s">
        <v>44</v>
      </c>
      <c r="B3" s="103"/>
      <c r="C3" s="104"/>
      <c r="H3" s="1"/>
      <c r="I3" s="1"/>
      <c r="J3" s="1"/>
      <c r="K3" s="1"/>
      <c r="L3" s="1"/>
      <c r="M3" s="1"/>
    </row>
    <row r="4" spans="1:13" x14ac:dyDescent="0.2">
      <c r="A4" s="97" t="s">
        <v>37</v>
      </c>
      <c r="B4" s="98"/>
      <c r="C4" s="99"/>
      <c r="E4" s="97" t="s">
        <v>38</v>
      </c>
      <c r="F4" s="99"/>
      <c r="H4" s="1"/>
      <c r="I4" s="1"/>
      <c r="J4" s="1"/>
      <c r="K4" s="1"/>
      <c r="L4" s="1"/>
      <c r="M4" s="1"/>
    </row>
    <row r="5" spans="1:13" x14ac:dyDescent="0.2">
      <c r="A5" s="95" t="s">
        <v>34</v>
      </c>
      <c r="B5" s="96"/>
      <c r="C5" s="45">
        <f>Data!AQ11</f>
        <v>0</v>
      </c>
      <c r="E5" s="46" t="s">
        <v>39</v>
      </c>
      <c r="F5" s="45">
        <f>Data!AT11</f>
        <v>2023612</v>
      </c>
      <c r="H5" s="1"/>
      <c r="I5" s="1"/>
      <c r="J5" s="1"/>
      <c r="K5" s="1"/>
      <c r="L5" s="1"/>
      <c r="M5" s="1"/>
    </row>
    <row r="6" spans="1:13" x14ac:dyDescent="0.2">
      <c r="A6" s="95" t="s">
        <v>35</v>
      </c>
      <c r="B6" s="96"/>
      <c r="C6" s="45">
        <f>Data!AQ12</f>
        <v>54441</v>
      </c>
      <c r="H6" s="1"/>
      <c r="I6" s="1"/>
      <c r="J6" s="1"/>
      <c r="K6" s="1"/>
      <c r="L6" s="1"/>
      <c r="M6" s="1"/>
    </row>
    <row r="7" spans="1:13" x14ac:dyDescent="0.2">
      <c r="A7" s="95" t="s">
        <v>36</v>
      </c>
      <c r="B7" s="96"/>
      <c r="C7" s="45">
        <f>Data!AQ13</f>
        <v>1930381</v>
      </c>
      <c r="H7" s="1"/>
      <c r="I7" s="1"/>
      <c r="J7" s="1"/>
      <c r="K7" s="1"/>
      <c r="L7" s="1"/>
      <c r="M7" s="1"/>
    </row>
    <row r="8" spans="1:13" ht="12.75" customHeight="1" x14ac:dyDescent="0.2">
      <c r="A8" s="97"/>
      <c r="B8" s="98"/>
      <c r="C8" s="99"/>
      <c r="H8" s="1"/>
      <c r="I8" s="1"/>
      <c r="J8" s="1"/>
      <c r="K8" s="1"/>
      <c r="L8" s="1"/>
      <c r="M8" s="1"/>
    </row>
    <row r="9" spans="1:13" ht="12.75" customHeight="1" x14ac:dyDescent="0.2">
      <c r="A9" s="46" t="s">
        <v>40</v>
      </c>
      <c r="B9" s="46"/>
      <c r="C9" s="45">
        <f>Data!AQ15</f>
        <v>432379</v>
      </c>
      <c r="H9" s="1"/>
      <c r="I9" s="1"/>
      <c r="J9" s="1"/>
      <c r="K9" s="1"/>
      <c r="L9" s="1"/>
      <c r="M9" s="1"/>
    </row>
    <row r="10" spans="1:13" x14ac:dyDescent="0.2">
      <c r="A10" s="46" t="s">
        <v>41</v>
      </c>
      <c r="B10" s="46"/>
      <c r="C10" s="45">
        <f>Data!AQ16</f>
        <v>0</v>
      </c>
      <c r="H10" s="1"/>
      <c r="I10" s="1"/>
      <c r="J10" s="1"/>
      <c r="K10" s="1"/>
      <c r="L10" s="1"/>
      <c r="M10" s="1"/>
    </row>
    <row r="11" spans="1:13" x14ac:dyDescent="0.2">
      <c r="A11" s="97"/>
      <c r="B11" s="98"/>
      <c r="C11" s="99"/>
      <c r="H11" s="1"/>
      <c r="I11" s="1"/>
      <c r="J11" s="1"/>
      <c r="K11" s="1"/>
      <c r="L11" s="1"/>
      <c r="M11" s="1"/>
    </row>
    <row r="12" spans="1:13" x14ac:dyDescent="0.2">
      <c r="A12" s="97" t="s">
        <v>42</v>
      </c>
      <c r="B12" s="99"/>
      <c r="C12" s="45">
        <f>Data!AQ18</f>
        <v>393589</v>
      </c>
      <c r="H12" s="1"/>
      <c r="I12" s="1"/>
      <c r="J12" s="1"/>
      <c r="K12" s="1"/>
      <c r="L12" s="1"/>
      <c r="M12" s="1"/>
    </row>
    <row r="13" spans="1:13" x14ac:dyDescent="0.2">
      <c r="H13" s="1"/>
      <c r="I13" s="1"/>
      <c r="J13" s="1"/>
      <c r="K13" s="1"/>
      <c r="L13" s="1"/>
      <c r="M13" s="1"/>
    </row>
    <row r="14" spans="1:13" x14ac:dyDescent="0.2">
      <c r="A14" s="106" t="s">
        <v>52</v>
      </c>
      <c r="B14" s="106"/>
      <c r="C14" s="106"/>
      <c r="H14" s="1"/>
      <c r="I14" s="1"/>
      <c r="J14" s="1"/>
      <c r="K14" s="1"/>
      <c r="L14" s="1"/>
      <c r="M14" s="1"/>
    </row>
    <row r="15" spans="1:13" x14ac:dyDescent="0.2">
      <c r="A15" s="107" t="s">
        <v>37</v>
      </c>
      <c r="B15" s="107"/>
      <c r="C15" s="107"/>
      <c r="E15" s="97" t="s">
        <v>38</v>
      </c>
      <c r="F15" s="99"/>
      <c r="H15" s="1"/>
      <c r="I15" s="1"/>
      <c r="J15" s="1"/>
      <c r="K15" s="1"/>
      <c r="L15" s="1"/>
      <c r="M15" s="1"/>
    </row>
    <row r="16" spans="1:13" x14ac:dyDescent="0.2">
      <c r="A16" s="105" t="s">
        <v>34</v>
      </c>
      <c r="B16" s="105"/>
      <c r="C16" s="45">
        <f>Data!AQ25</f>
        <v>99908</v>
      </c>
      <c r="E16" s="46" t="s">
        <v>39</v>
      </c>
      <c r="F16" s="45">
        <f>Data!AT25</f>
        <v>4296593</v>
      </c>
      <c r="H16" s="1"/>
      <c r="I16" s="1"/>
      <c r="J16" s="1"/>
      <c r="K16" s="1"/>
      <c r="L16" s="1"/>
      <c r="M16" s="1"/>
    </row>
    <row r="17" spans="1:13" x14ac:dyDescent="0.2">
      <c r="A17" s="105" t="s">
        <v>35</v>
      </c>
      <c r="B17" s="105"/>
      <c r="C17" s="45" t="e">
        <f>Data!AQ26</f>
        <v>#REF!</v>
      </c>
      <c r="H17" s="1"/>
      <c r="I17" s="1"/>
      <c r="J17" s="1"/>
      <c r="K17" s="1"/>
      <c r="L17" s="1"/>
      <c r="M17" s="1"/>
    </row>
    <row r="18" spans="1:13" x14ac:dyDescent="0.2">
      <c r="A18" s="105" t="s">
        <v>36</v>
      </c>
      <c r="B18" s="105"/>
      <c r="C18" s="45">
        <f>Data!AQ27</f>
        <v>4188243</v>
      </c>
      <c r="H18" s="1"/>
      <c r="I18" s="1"/>
      <c r="J18" s="1"/>
      <c r="K18" s="1"/>
      <c r="L18" s="1"/>
      <c r="M18" s="1"/>
    </row>
    <row r="19" spans="1:13" x14ac:dyDescent="0.2">
      <c r="A19" s="97"/>
      <c r="B19" s="98"/>
      <c r="C19" s="99"/>
      <c r="H19" s="1"/>
      <c r="I19" s="1"/>
      <c r="J19" s="1"/>
      <c r="K19" s="1"/>
      <c r="L19" s="1"/>
      <c r="M19" s="1"/>
    </row>
    <row r="20" spans="1:13" x14ac:dyDescent="0.2">
      <c r="A20" s="105" t="s">
        <v>40</v>
      </c>
      <c r="B20" s="105"/>
      <c r="C20" s="45">
        <f>Data!AQ29</f>
        <v>244052</v>
      </c>
    </row>
    <row r="21" spans="1:13" x14ac:dyDescent="0.2">
      <c r="A21" s="105" t="s">
        <v>43</v>
      </c>
      <c r="B21" s="105"/>
      <c r="C21" s="45">
        <f>Data!AQ30</f>
        <v>0</v>
      </c>
    </row>
    <row r="22" spans="1:13" ht="12.75" customHeight="1" x14ac:dyDescent="0.2">
      <c r="A22" s="107"/>
      <c r="B22" s="107"/>
      <c r="C22" s="107"/>
      <c r="H22" s="1"/>
      <c r="I22" s="1"/>
      <c r="J22" s="1"/>
      <c r="K22" s="1"/>
      <c r="L22" s="1"/>
      <c r="M22" s="1"/>
    </row>
    <row r="23" spans="1:13" ht="12.75" customHeight="1" x14ac:dyDescent="0.2">
      <c r="A23" s="105" t="s">
        <v>42</v>
      </c>
      <c r="B23" s="105"/>
      <c r="C23" s="45" t="e">
        <f>Data!AQ32</f>
        <v>#REF!</v>
      </c>
      <c r="H23" s="1"/>
      <c r="I23" s="1"/>
      <c r="J23" s="1"/>
      <c r="K23" s="1"/>
      <c r="L23" s="1"/>
      <c r="M23" s="1"/>
    </row>
    <row r="24" spans="1:13" x14ac:dyDescent="0.2">
      <c r="H24" s="1"/>
      <c r="I24" s="1"/>
      <c r="J24" s="1"/>
      <c r="K24" s="1"/>
      <c r="L24" s="1"/>
      <c r="M24" s="1"/>
    </row>
    <row r="25" spans="1:13" x14ac:dyDescent="0.2">
      <c r="A25" s="68" t="s">
        <v>24</v>
      </c>
      <c r="B25" s="68"/>
      <c r="C25" s="68"/>
      <c r="H25" s="1"/>
      <c r="I25" s="1"/>
      <c r="J25" s="1"/>
      <c r="K25" s="1"/>
      <c r="L25" s="1"/>
      <c r="M25" s="1"/>
    </row>
    <row r="26" spans="1:13" x14ac:dyDescent="0.2">
      <c r="A26" s="97" t="s">
        <v>37</v>
      </c>
      <c r="B26" s="98"/>
      <c r="C26" s="99"/>
      <c r="H26" s="1"/>
      <c r="I26" s="1"/>
      <c r="J26" s="1"/>
      <c r="K26" s="1"/>
      <c r="L26" s="1"/>
      <c r="M26" s="1"/>
    </row>
    <row r="27" spans="1:13" x14ac:dyDescent="0.2">
      <c r="A27" s="105" t="s">
        <v>34</v>
      </c>
      <c r="B27" s="105"/>
      <c r="C27" s="45">
        <f>Data!AQ39</f>
        <v>0</v>
      </c>
      <c r="E27" s="107" t="s">
        <v>38</v>
      </c>
      <c r="F27" s="107"/>
      <c r="H27" s="1"/>
      <c r="I27" s="1"/>
      <c r="J27" s="1"/>
      <c r="K27" s="1"/>
      <c r="L27" s="1"/>
      <c r="M27" s="1"/>
    </row>
    <row r="28" spans="1:13" x14ac:dyDescent="0.2">
      <c r="A28" s="105" t="s">
        <v>35</v>
      </c>
      <c r="B28" s="105"/>
      <c r="C28" s="45">
        <f>Data!AQ40</f>
        <v>0</v>
      </c>
      <c r="E28" s="46" t="s">
        <v>39</v>
      </c>
      <c r="F28" s="45" t="e">
        <f>Data!AT40</f>
        <v>#REF!</v>
      </c>
      <c r="H28" s="1"/>
      <c r="I28" s="1"/>
      <c r="J28" s="1"/>
      <c r="K28" s="1"/>
      <c r="L28" s="1"/>
      <c r="M28" s="1"/>
    </row>
    <row r="29" spans="1:13" x14ac:dyDescent="0.2">
      <c r="A29" s="105" t="s">
        <v>36</v>
      </c>
      <c r="B29" s="105"/>
      <c r="C29" s="45">
        <f>Data!AQ41</f>
        <v>0</v>
      </c>
      <c r="H29" s="1"/>
      <c r="I29" s="1"/>
      <c r="J29" s="1"/>
      <c r="K29" s="1"/>
      <c r="L29" s="1"/>
      <c r="M29" s="1"/>
    </row>
    <row r="30" spans="1:13" x14ac:dyDescent="0.2">
      <c r="A30" s="107"/>
      <c r="B30" s="107"/>
      <c r="C30" s="107"/>
      <c r="H30" s="1"/>
      <c r="I30" s="1"/>
      <c r="J30" s="1"/>
      <c r="K30" s="1"/>
      <c r="L30" s="1"/>
      <c r="M30" s="1"/>
    </row>
    <row r="31" spans="1:13" x14ac:dyDescent="0.2">
      <c r="A31" s="105" t="s">
        <v>40</v>
      </c>
      <c r="B31" s="105"/>
      <c r="C31" s="45">
        <f>Data!AQ43</f>
        <v>0</v>
      </c>
      <c r="H31" s="1"/>
      <c r="I31" s="1"/>
      <c r="J31" s="1"/>
      <c r="K31" s="1"/>
      <c r="L31" s="1"/>
      <c r="M31" s="1"/>
    </row>
    <row r="32" spans="1:13" x14ac:dyDescent="0.2">
      <c r="A32" s="105" t="s">
        <v>43</v>
      </c>
      <c r="B32" s="105"/>
      <c r="C32" s="45">
        <f>Data!AQ44</f>
        <v>0</v>
      </c>
      <c r="H32" s="1"/>
      <c r="I32" s="1"/>
      <c r="J32" s="1"/>
      <c r="K32" s="1"/>
      <c r="L32" s="1"/>
      <c r="M32" s="1"/>
    </row>
    <row r="33" spans="1:13" x14ac:dyDescent="0.2">
      <c r="A33" s="107"/>
      <c r="B33" s="107"/>
      <c r="C33" s="107"/>
      <c r="H33" s="1"/>
      <c r="I33" s="1"/>
      <c r="J33" s="1"/>
      <c r="K33" s="1"/>
      <c r="L33" s="1"/>
      <c r="M33" s="1"/>
    </row>
    <row r="34" spans="1:13" x14ac:dyDescent="0.2">
      <c r="A34" s="105" t="s">
        <v>42</v>
      </c>
      <c r="B34" s="105"/>
      <c r="C34" s="45" t="e">
        <f>Data!AQ46</f>
        <v>#REF!</v>
      </c>
      <c r="H34" s="1"/>
      <c r="I34" s="1"/>
      <c r="J34" s="1"/>
      <c r="K34" s="1"/>
      <c r="L34" s="1"/>
      <c r="M34" s="1"/>
    </row>
    <row r="35" spans="1:13" x14ac:dyDescent="0.2">
      <c r="H35" s="1"/>
      <c r="I35" s="1"/>
      <c r="J35" s="1"/>
      <c r="K35" s="1"/>
      <c r="L35" s="1"/>
      <c r="M35" s="1"/>
    </row>
    <row r="36" spans="1:13" ht="12.75" customHeight="1" x14ac:dyDescent="0.2">
      <c r="A36" s="102" t="s">
        <v>53</v>
      </c>
      <c r="B36" s="103"/>
      <c r="C36" s="104"/>
      <c r="H36" s="1"/>
      <c r="I36" s="1"/>
      <c r="J36" s="1"/>
      <c r="K36" s="1"/>
      <c r="L36" s="1"/>
      <c r="M36" s="1"/>
    </row>
    <row r="37" spans="1:13" ht="12.75" customHeight="1" x14ac:dyDescent="0.2">
      <c r="A37" s="97" t="s">
        <v>37</v>
      </c>
      <c r="B37" s="98"/>
      <c r="C37" s="99"/>
      <c r="H37" s="1"/>
      <c r="I37" s="1"/>
      <c r="J37" s="1"/>
      <c r="K37" s="1"/>
      <c r="L37" s="1"/>
      <c r="M37" s="1"/>
    </row>
    <row r="38" spans="1:13" x14ac:dyDescent="0.2">
      <c r="A38" s="95" t="s">
        <v>34</v>
      </c>
      <c r="B38" s="96"/>
      <c r="C38" s="45">
        <f>Data!AQ70</f>
        <v>0</v>
      </c>
      <c r="E38" s="107" t="s">
        <v>38</v>
      </c>
      <c r="F38" s="107"/>
      <c r="H38" s="1"/>
      <c r="I38" s="1"/>
      <c r="J38" s="1"/>
      <c r="K38" s="1"/>
      <c r="L38" s="1"/>
      <c r="M38" s="1"/>
    </row>
    <row r="39" spans="1:13" x14ac:dyDescent="0.2">
      <c r="A39" s="95" t="s">
        <v>35</v>
      </c>
      <c r="B39" s="96"/>
      <c r="C39" s="45">
        <f>Data!AQ71</f>
        <v>0</v>
      </c>
      <c r="E39" s="46" t="s">
        <v>39</v>
      </c>
      <c r="F39" s="45">
        <f>Data!AT71</f>
        <v>655896</v>
      </c>
      <c r="H39" s="1"/>
      <c r="I39" s="1"/>
      <c r="J39" s="1"/>
      <c r="K39" s="1"/>
      <c r="L39" s="1"/>
      <c r="M39" s="1"/>
    </row>
    <row r="40" spans="1:13" x14ac:dyDescent="0.2">
      <c r="A40" s="95" t="s">
        <v>36</v>
      </c>
      <c r="B40" s="96"/>
      <c r="C40" s="45">
        <f>Data!AQ72</f>
        <v>674995</v>
      </c>
      <c r="H40" s="1"/>
      <c r="I40" s="1"/>
      <c r="J40" s="1"/>
      <c r="K40" s="1"/>
      <c r="L40" s="1"/>
      <c r="M40" s="1"/>
    </row>
    <row r="41" spans="1:13" x14ac:dyDescent="0.2">
      <c r="A41" s="97"/>
      <c r="B41" s="98"/>
      <c r="C41" s="99"/>
      <c r="H41" s="1"/>
      <c r="I41" s="1"/>
      <c r="J41" s="1"/>
      <c r="K41" s="1"/>
      <c r="L41" s="1"/>
      <c r="M41" s="1"/>
    </row>
    <row r="42" spans="1:13" x14ac:dyDescent="0.2">
      <c r="A42" s="95" t="s">
        <v>40</v>
      </c>
      <c r="B42" s="96"/>
      <c r="C42" s="45">
        <f>Data!AQ74</f>
        <v>98071</v>
      </c>
      <c r="H42" s="1"/>
      <c r="I42" s="1"/>
      <c r="J42" s="1"/>
      <c r="K42" s="1"/>
      <c r="L42" s="1"/>
      <c r="M42" s="1"/>
    </row>
    <row r="43" spans="1:13" x14ac:dyDescent="0.2">
      <c r="A43" s="95" t="s">
        <v>43</v>
      </c>
      <c r="B43" s="96"/>
      <c r="C43" s="45">
        <f>Data!AQ75</f>
        <v>0</v>
      </c>
      <c r="H43" s="1"/>
      <c r="I43" s="1"/>
      <c r="J43" s="1"/>
      <c r="K43" s="1"/>
      <c r="L43" s="1"/>
      <c r="M43" s="1"/>
    </row>
    <row r="44" spans="1:13" x14ac:dyDescent="0.2">
      <c r="A44" s="97"/>
      <c r="B44" s="98"/>
      <c r="C44" s="99"/>
      <c r="H44" s="1"/>
      <c r="I44" s="1"/>
      <c r="J44" s="1"/>
      <c r="K44" s="1"/>
      <c r="L44" s="1"/>
      <c r="M44" s="1"/>
    </row>
    <row r="45" spans="1:13" x14ac:dyDescent="0.2">
      <c r="A45" s="97" t="s">
        <v>42</v>
      </c>
      <c r="B45" s="99"/>
      <c r="C45" s="45">
        <f>Data!AQ77</f>
        <v>117170</v>
      </c>
      <c r="H45" s="1"/>
      <c r="I45" s="1"/>
      <c r="J45" s="1"/>
      <c r="K45" s="1"/>
      <c r="L45" s="1"/>
      <c r="M45" s="1"/>
    </row>
    <row r="46" spans="1:13" x14ac:dyDescent="0.2">
      <c r="H46" s="1"/>
      <c r="I46" s="1"/>
      <c r="J46" s="1"/>
      <c r="K46" s="1"/>
      <c r="L46" s="1"/>
      <c r="M46" s="1"/>
    </row>
    <row r="47" spans="1:13" x14ac:dyDescent="0.2">
      <c r="H47" s="1"/>
      <c r="I47" s="1"/>
      <c r="J47" s="1"/>
      <c r="K47" s="1"/>
      <c r="L47" s="1"/>
      <c r="M47" s="1"/>
    </row>
    <row r="48" spans="1:13" x14ac:dyDescent="0.2">
      <c r="H48" s="1"/>
      <c r="I48" s="1"/>
      <c r="J48" s="1"/>
      <c r="K48" s="1"/>
      <c r="L48" s="1"/>
      <c r="M48" s="1"/>
    </row>
    <row r="49" spans="8:13" x14ac:dyDescent="0.2">
      <c r="H49" s="1"/>
      <c r="I49" s="1"/>
      <c r="J49" s="1"/>
      <c r="K49" s="1"/>
      <c r="L49" s="1"/>
      <c r="M49" s="1"/>
    </row>
    <row r="50" spans="8:13" x14ac:dyDescent="0.2">
      <c r="H50" s="1"/>
      <c r="I50" s="1"/>
      <c r="J50" s="1"/>
      <c r="K50" s="1"/>
      <c r="L50" s="1"/>
      <c r="M50" s="1"/>
    </row>
    <row r="51" spans="8:13" x14ac:dyDescent="0.2">
      <c r="H51" s="1"/>
      <c r="I51" s="1"/>
      <c r="J51" s="1"/>
      <c r="K51" s="1"/>
      <c r="L51" s="1"/>
      <c r="M51" s="1"/>
    </row>
    <row r="52" spans="8:13" x14ac:dyDescent="0.2">
      <c r="H52" s="1"/>
      <c r="I52" s="1"/>
      <c r="J52" s="1"/>
      <c r="K52" s="1"/>
      <c r="L52" s="1"/>
      <c r="M52" s="1"/>
    </row>
    <row r="53" spans="8:13" x14ac:dyDescent="0.2">
      <c r="H53" s="1"/>
      <c r="I53" s="1"/>
      <c r="J53" s="1"/>
      <c r="K53" s="1"/>
      <c r="L53" s="1"/>
      <c r="M53" s="1"/>
    </row>
    <row r="54" spans="8:13" x14ac:dyDescent="0.2">
      <c r="H54" s="1"/>
      <c r="I54" s="1"/>
      <c r="J54" s="1"/>
      <c r="K54" s="1"/>
      <c r="L54" s="1"/>
      <c r="M54" s="1"/>
    </row>
    <row r="55" spans="8:13" x14ac:dyDescent="0.2">
      <c r="H55" s="1"/>
      <c r="I55" s="1"/>
      <c r="J55" s="1"/>
      <c r="K55" s="1"/>
      <c r="L55" s="1"/>
      <c r="M55" s="1"/>
    </row>
    <row r="56" spans="8:13" x14ac:dyDescent="0.2">
      <c r="H56" s="1"/>
      <c r="I56" s="1"/>
      <c r="J56" s="1"/>
      <c r="K56" s="1"/>
      <c r="L56" s="1"/>
      <c r="M56" s="1"/>
    </row>
    <row r="57" spans="8:13" x14ac:dyDescent="0.2">
      <c r="H57" s="1"/>
      <c r="I57" s="1"/>
      <c r="J57" s="1"/>
      <c r="K57" s="1"/>
      <c r="L57" s="1"/>
      <c r="M57" s="1"/>
    </row>
    <row r="58" spans="8:13" x14ac:dyDescent="0.2">
      <c r="H58" s="1"/>
      <c r="I58" s="1"/>
      <c r="J58" s="1"/>
      <c r="K58" s="1"/>
      <c r="L58" s="1"/>
      <c r="M58" s="1"/>
    </row>
    <row r="59" spans="8:13" x14ac:dyDescent="0.2">
      <c r="H59" s="1"/>
      <c r="I59" s="1"/>
      <c r="J59" s="1"/>
      <c r="K59" s="1"/>
      <c r="L59" s="1"/>
      <c r="M59" s="1"/>
    </row>
    <row r="60" spans="8:13" x14ac:dyDescent="0.2">
      <c r="H60" s="1"/>
      <c r="I60" s="1"/>
      <c r="J60" s="1"/>
      <c r="K60" s="1"/>
      <c r="L60" s="1"/>
      <c r="M60" s="1"/>
    </row>
    <row r="61" spans="8:13" x14ac:dyDescent="0.2">
      <c r="H61" s="1"/>
      <c r="I61" s="1"/>
      <c r="J61" s="1"/>
      <c r="K61" s="1"/>
      <c r="L61" s="1"/>
      <c r="M61" s="1"/>
    </row>
    <row r="62" spans="8:13" x14ac:dyDescent="0.2">
      <c r="H62" s="1"/>
      <c r="I62" s="1"/>
      <c r="J62" s="1"/>
      <c r="K62" s="1"/>
      <c r="L62" s="1"/>
      <c r="M62" s="1"/>
    </row>
    <row r="63" spans="8:13" x14ac:dyDescent="0.2">
      <c r="H63" s="1"/>
      <c r="I63" s="1"/>
      <c r="J63" s="1"/>
      <c r="K63" s="1"/>
      <c r="L63" s="1"/>
      <c r="M63" s="1"/>
    </row>
    <row r="64" spans="8:13" x14ac:dyDescent="0.2">
      <c r="H64" s="1"/>
      <c r="I64" s="1"/>
      <c r="J64" s="1"/>
      <c r="K64" s="1"/>
      <c r="L64" s="1"/>
      <c r="M64" s="1"/>
    </row>
    <row r="65" spans="8:13" x14ac:dyDescent="0.2">
      <c r="H65" s="1"/>
      <c r="I65" s="1"/>
      <c r="J65" s="1"/>
      <c r="K65" s="1"/>
      <c r="L65" s="1"/>
      <c r="M65" s="1"/>
    </row>
    <row r="66" spans="8:13" x14ac:dyDescent="0.2">
      <c r="H66" s="1"/>
      <c r="I66" s="1"/>
      <c r="J66" s="1"/>
      <c r="K66" s="1"/>
      <c r="L66" s="1"/>
      <c r="M66" s="1"/>
    </row>
    <row r="67" spans="8:13" ht="12.75" customHeight="1" x14ac:dyDescent="0.2">
      <c r="H67" s="1"/>
      <c r="I67" s="1"/>
      <c r="J67" s="1"/>
      <c r="K67" s="1"/>
      <c r="L67" s="1"/>
      <c r="M67" s="1"/>
    </row>
    <row r="68" spans="8:13" ht="12.75" customHeight="1" x14ac:dyDescent="0.2">
      <c r="H68" s="1"/>
      <c r="I68" s="1"/>
      <c r="J68" s="1"/>
      <c r="K68" s="1"/>
      <c r="L68" s="1"/>
      <c r="M68" s="1"/>
    </row>
    <row r="69" spans="8:13" x14ac:dyDescent="0.2">
      <c r="H69" s="1"/>
      <c r="I69" s="1"/>
      <c r="J69" s="1"/>
      <c r="K69" s="1"/>
      <c r="L69" s="1"/>
      <c r="M69" s="1"/>
    </row>
    <row r="70" spans="8:13" x14ac:dyDescent="0.2">
      <c r="H70" s="1"/>
      <c r="I70" s="1"/>
      <c r="J70" s="1"/>
      <c r="K70" s="1"/>
      <c r="L70" s="1"/>
      <c r="M70" s="1"/>
    </row>
    <row r="71" spans="8:13" x14ac:dyDescent="0.2">
      <c r="H71" s="1"/>
      <c r="I71" s="1"/>
      <c r="J71" s="1"/>
      <c r="K71" s="1"/>
      <c r="L71" s="1"/>
      <c r="M71" s="1"/>
    </row>
    <row r="72" spans="8:13" x14ac:dyDescent="0.2">
      <c r="H72" s="1"/>
      <c r="I72" s="1"/>
      <c r="J72" s="1"/>
      <c r="K72" s="1"/>
      <c r="L72" s="1"/>
      <c r="M72" s="1"/>
    </row>
    <row r="73" spans="8:13" x14ac:dyDescent="0.2">
      <c r="H73" s="1"/>
      <c r="I73" s="1"/>
      <c r="J73" s="1"/>
      <c r="K73" s="1"/>
      <c r="L73" s="1"/>
      <c r="M73" s="1"/>
    </row>
    <row r="74" spans="8:13" x14ac:dyDescent="0.2">
      <c r="H74" s="1"/>
      <c r="I74" s="1"/>
      <c r="J74" s="1"/>
      <c r="K74" s="1"/>
      <c r="L74" s="1"/>
      <c r="M74" s="1"/>
    </row>
    <row r="75" spans="8:13" x14ac:dyDescent="0.2">
      <c r="H75" s="1"/>
      <c r="I75" s="1"/>
      <c r="J75" s="1"/>
      <c r="K75" s="1"/>
      <c r="L75" s="1"/>
      <c r="M75" s="1"/>
    </row>
    <row r="76" spans="8:13" x14ac:dyDescent="0.2">
      <c r="H76" s="1"/>
      <c r="I76" s="1"/>
      <c r="J76" s="1"/>
      <c r="K76" s="1"/>
      <c r="L76" s="1"/>
      <c r="M76" s="1"/>
    </row>
    <row r="77" spans="8:13" x14ac:dyDescent="0.2">
      <c r="H77" s="1"/>
      <c r="I77" s="1"/>
      <c r="J77" s="1"/>
      <c r="K77" s="1"/>
      <c r="L77" s="1"/>
      <c r="M77" s="1"/>
    </row>
    <row r="78" spans="8:13" x14ac:dyDescent="0.2">
      <c r="H78" s="1"/>
      <c r="I78" s="1"/>
      <c r="J78" s="1"/>
      <c r="K78" s="1"/>
      <c r="L78" s="1"/>
      <c r="M78" s="1"/>
    </row>
    <row r="79" spans="8:13" x14ac:dyDescent="0.2">
      <c r="H79" s="1"/>
      <c r="I79" s="1"/>
      <c r="J79" s="1"/>
      <c r="K79" s="1"/>
      <c r="L79" s="1"/>
      <c r="M79" s="1"/>
    </row>
    <row r="80" spans="8:13" x14ac:dyDescent="0.2">
      <c r="H80" s="1"/>
      <c r="I80" s="1"/>
      <c r="J80" s="1"/>
      <c r="K80" s="1"/>
      <c r="L80" s="1"/>
      <c r="M80" s="1"/>
    </row>
    <row r="81" spans="8:13" x14ac:dyDescent="0.2">
      <c r="H81" s="1"/>
      <c r="I81" s="1"/>
      <c r="J81" s="1"/>
      <c r="K81" s="1"/>
      <c r="L81" s="1"/>
      <c r="M81" s="1"/>
    </row>
    <row r="82" spans="8:13" x14ac:dyDescent="0.2">
      <c r="H82" s="1"/>
      <c r="I82" s="1"/>
      <c r="J82" s="1"/>
      <c r="K82" s="1"/>
      <c r="L82" s="1"/>
      <c r="M82" s="1"/>
    </row>
    <row r="83" spans="8:13" x14ac:dyDescent="0.2">
      <c r="H83" s="1"/>
      <c r="I83" s="1"/>
      <c r="J83" s="1"/>
      <c r="K83" s="1"/>
      <c r="L83" s="1"/>
      <c r="M83" s="1"/>
    </row>
    <row r="84" spans="8:13" x14ac:dyDescent="0.2">
      <c r="H84" s="1"/>
      <c r="I84" s="1"/>
      <c r="J84" s="1"/>
      <c r="K84" s="1"/>
      <c r="L84" s="1"/>
      <c r="M84" s="1"/>
    </row>
    <row r="85" spans="8:13" x14ac:dyDescent="0.2">
      <c r="H85" s="1"/>
      <c r="I85" s="1"/>
      <c r="J85" s="1"/>
      <c r="K85" s="1"/>
      <c r="L85" s="1"/>
      <c r="M85" s="1"/>
    </row>
    <row r="86" spans="8:13" x14ac:dyDescent="0.2">
      <c r="H86" s="1"/>
      <c r="I86" s="1"/>
      <c r="J86" s="1"/>
      <c r="K86" s="1"/>
      <c r="L86" s="1"/>
      <c r="M86" s="1"/>
    </row>
  </sheetData>
  <mergeCells count="43">
    <mergeCell ref="A45:B45"/>
    <mergeCell ref="A39:B39"/>
    <mergeCell ref="A40:B40"/>
    <mergeCell ref="A41:C41"/>
    <mergeCell ref="A42:B42"/>
    <mergeCell ref="A43:B43"/>
    <mergeCell ref="A44:C44"/>
    <mergeCell ref="A23:B23"/>
    <mergeCell ref="A25:C25"/>
    <mergeCell ref="E38:F38"/>
    <mergeCell ref="E27:F27"/>
    <mergeCell ref="A28:B28"/>
    <mergeCell ref="A29:B29"/>
    <mergeCell ref="A30:C30"/>
    <mergeCell ref="A31:B31"/>
    <mergeCell ref="A32:B32"/>
    <mergeCell ref="A27:B27"/>
    <mergeCell ref="A33:C33"/>
    <mergeCell ref="A34:B34"/>
    <mergeCell ref="A36:C36"/>
    <mergeCell ref="A37:C37"/>
    <mergeCell ref="A38:B38"/>
    <mergeCell ref="A17:B17"/>
    <mergeCell ref="A18:B18"/>
    <mergeCell ref="A19:C19"/>
    <mergeCell ref="A21:B21"/>
    <mergeCell ref="A22:C22"/>
    <mergeCell ref="A6:B6"/>
    <mergeCell ref="A26:C26"/>
    <mergeCell ref="A1:J1"/>
    <mergeCell ref="A3:C3"/>
    <mergeCell ref="A4:C4"/>
    <mergeCell ref="E4:F4"/>
    <mergeCell ref="A5:B5"/>
    <mergeCell ref="A20:B20"/>
    <mergeCell ref="A7:B7"/>
    <mergeCell ref="A8:C8"/>
    <mergeCell ref="A11:C11"/>
    <mergeCell ref="A12:B12"/>
    <mergeCell ref="A14:C14"/>
    <mergeCell ref="A15:C15"/>
    <mergeCell ref="E15:F15"/>
    <mergeCell ref="A16:B16"/>
  </mergeCells>
  <printOptions horizontalCentered="1" verticalCentered="1"/>
  <pageMargins left="0.3" right="0.3" top="0.3" bottom="0.3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Data</vt:lpstr>
      <vt:lpstr>2025 Refiner's Annual Report</vt:lpstr>
      <vt:lpstr>Summary</vt:lpstr>
      <vt:lpstr>'2025 Refiner''s Annual Report'!Print_Area</vt:lpstr>
      <vt:lpstr>Data!Print_Area</vt:lpstr>
      <vt:lpstr>Data!Print_Titles</vt:lpstr>
    </vt:vector>
  </TitlesOfParts>
  <Company>MTDNRC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MTBOGC</dc:creator>
  <cp:lastModifiedBy>Hoppel-Fischer, Jodi</cp:lastModifiedBy>
  <cp:lastPrinted>2021-02-01T18:37:35Z</cp:lastPrinted>
  <dcterms:created xsi:type="dcterms:W3CDTF">2006-08-22T15:15:44Z</dcterms:created>
  <dcterms:modified xsi:type="dcterms:W3CDTF">2026-03-10T22:05:01Z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-1610581365</vt:i4>
  </property>
  <property fmtid="{D5CDD505-2E9C-101B-9397-08002B2CF9AE}" pid="3" name="_EmailSubject">
    <vt:lpwstr>2005 Form 8 - Final</vt:lpwstr>
  </property>
  <property fmtid="{D5CDD505-2E9C-101B-9397-08002B2CF9AE}" pid="4" name="_AuthorEmail">
    <vt:lpwstr>jhalvorson@mt.gov</vt:lpwstr>
  </property>
  <property fmtid="{D5CDD505-2E9C-101B-9397-08002B2CF9AE}" pid="5" name="_AuthorEmailDisplayName">
    <vt:lpwstr>Halvorson, Jim</vt:lpwstr>
  </property>
  <property fmtid="{D5CDD505-2E9C-101B-9397-08002B2CF9AE}" pid="6" name="_ReviewingToolsShownOnce">
    <vt:lpwstr/>
  </property>
</Properties>
</file>